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1.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3.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4.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milbankfund.sharepoint.com/Public/3. Communications/Publications/2023/Manatt Data Use/FInal/"/>
    </mc:Choice>
  </mc:AlternateContent>
  <xr:revisionPtr revIDLastSave="0" documentId="8_{3C3CC2A8-8410-4FCE-B340-A0771E7FC3F3}" xr6:coauthVersionLast="47" xr6:coauthVersionMax="47" xr10:uidLastSave="{00000000-0000-0000-0000-000000000000}"/>
  <bookViews>
    <workbookView xWindow="-120" yWindow="-120" windowWidth="29040" windowHeight="15840" tabRatio="767" xr2:uid="{E362F170-DFD7-45C4-925A-37847C0CF8BB}"/>
  </bookViews>
  <sheets>
    <sheet name="Title" sheetId="1" r:id="rId1"/>
    <sheet name="Index" sheetId="2" r:id="rId2"/>
    <sheet name="Slide 11 and 12 - Data" sheetId="33" r:id="rId3"/>
    <sheet name="Slide 11 - Visual" sheetId="54" r:id="rId4"/>
    <sheet name="Slide 12 - Visual" sheetId="74" r:id="rId5"/>
    <sheet name="Slide 13 - Data" sheetId="36" r:id="rId6"/>
    <sheet name="Slide 13 - Visual" sheetId="48" r:id="rId7"/>
    <sheet name="Slide 14 - Data" sheetId="53" r:id="rId8"/>
    <sheet name="Slide 14 - Visual" sheetId="55" r:id="rId9"/>
    <sheet name="Slide 16 - Data" sheetId="15" r:id="rId10"/>
    <sheet name="Slide 16 - Visual" sheetId="16" r:id="rId11"/>
    <sheet name="Slide 17 and 18 - Raw Data" sheetId="27" r:id="rId12"/>
    <sheet name="Slide 17 - Data" sheetId="66" r:id="rId13"/>
    <sheet name="Slide 17 - Visual" sheetId="58" r:id="rId14"/>
    <sheet name="Slide 18 - Data" sheetId="28" r:id="rId15"/>
    <sheet name="Slide 18 - Visual" sheetId="56" r:id="rId16"/>
    <sheet name="Slide 19, 20, and 21 - Raw Data" sheetId="20" r:id="rId17"/>
    <sheet name="Slide 19 - Data" sheetId="64" r:id="rId18"/>
    <sheet name="Slide 19 - Data (Wage)" sheetId="22" state="hidden" r:id="rId19"/>
    <sheet name="Sheet6" sheetId="60" state="hidden" r:id="rId20"/>
    <sheet name="Slide 19 - Visual" sheetId="59" r:id="rId21"/>
    <sheet name="Slide 20 - Data" sheetId="65" r:id="rId22"/>
    <sheet name="Slide 20 - Visual" sheetId="35" r:id="rId23"/>
    <sheet name="Slide 21 - Data" sheetId="75" r:id="rId24"/>
    <sheet name="Slide 21 - Visual" sheetId="76" r:id="rId25"/>
    <sheet name="Slide 22 - Data" sheetId="52" r:id="rId26"/>
    <sheet name="Slide 22 - Visual" sheetId="61" r:id="rId27"/>
    <sheet name="Slide 23 and 24 - Data" sheetId="46" r:id="rId28"/>
    <sheet name="Slide 23 - Visual " sheetId="63" r:id="rId29"/>
    <sheet name="Slide 24 - Visual" sheetId="62" r:id="rId30"/>
  </sheets>
  <definedNames>
    <definedName name="_xlnm._FilterDatabase" localSheetId="12" hidden="1">'Slide 17 - Data'!$A$4:$D$310</definedName>
    <definedName name="_xlnm._FilterDatabase" localSheetId="11" hidden="1">'Slide 17 and 18 - Raw Data'!$A$7:$X$568</definedName>
    <definedName name="_xlnm._FilterDatabase" localSheetId="14" hidden="1">'Slide 18 - Data'!$C$4:$R$310</definedName>
    <definedName name="_xlnm._FilterDatabase" localSheetId="17" hidden="1">'Slide 19 - Data'!$A$3:$H$106</definedName>
    <definedName name="_xlnm._FilterDatabase" localSheetId="18" hidden="1">'Slide 19 - Data (Wage)'!$A$10:$K$61</definedName>
    <definedName name="_xlnm._FilterDatabase" localSheetId="16" hidden="1">'Slide 19, 20, and 21 - Raw Data'!$A$16:$Q$224</definedName>
    <definedName name="_xlnm._FilterDatabase" localSheetId="21" hidden="1">'Slide 20 - Data'!$A$3:$G$107</definedName>
    <definedName name="_xlnm._FilterDatabase" localSheetId="23" hidden="1">'Slide 21 - Data'!$A$3:$P$107</definedName>
    <definedName name="_xlnm._FilterDatabase" localSheetId="27" hidden="1">'Slide 23 and 24 - Data'!$A$3:$P$54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20" l="1"/>
  <c r="K297" i="28"/>
  <c r="G5" i="28"/>
  <c r="G6" i="28"/>
  <c r="G7" i="28"/>
  <c r="G8" i="28"/>
  <c r="G9" i="28"/>
  <c r="G10" i="28"/>
  <c r="G11" i="28"/>
  <c r="G12" i="28"/>
  <c r="G13" i="28"/>
  <c r="G14" i="28"/>
  <c r="G15" i="28"/>
  <c r="G16" i="28"/>
  <c r="G17" i="28"/>
  <c r="G18" i="28"/>
  <c r="G19" i="28"/>
  <c r="G20" i="28"/>
  <c r="G21" i="28"/>
  <c r="G22" i="28"/>
  <c r="G23" i="28"/>
  <c r="G24" i="28"/>
  <c r="G25" i="28"/>
  <c r="G26" i="28"/>
  <c r="G27" i="28"/>
  <c r="G28" i="28"/>
  <c r="G29" i="28"/>
  <c r="G30" i="28"/>
  <c r="G31" i="28"/>
  <c r="G32" i="28"/>
  <c r="G33" i="28"/>
  <c r="G34" i="28"/>
  <c r="G35" i="28"/>
  <c r="G36" i="28"/>
  <c r="G37" i="28"/>
  <c r="G38" i="28"/>
  <c r="G39" i="28"/>
  <c r="G40" i="28"/>
  <c r="G41" i="28"/>
  <c r="G42" i="28"/>
  <c r="G43" i="28"/>
  <c r="G44" i="28"/>
  <c r="G45" i="28"/>
  <c r="G46" i="28"/>
  <c r="G47" i="28"/>
  <c r="G48" i="28"/>
  <c r="G49" i="28"/>
  <c r="G50" i="28"/>
  <c r="G51" i="28"/>
  <c r="G52" i="28"/>
  <c r="G53" i="28"/>
  <c r="G54" i="28"/>
  <c r="G55" i="28"/>
  <c r="G56" i="28"/>
  <c r="G57" i="28"/>
  <c r="G58" i="28"/>
  <c r="G59" i="28"/>
  <c r="G60" i="28"/>
  <c r="G61" i="28"/>
  <c r="G62" i="28"/>
  <c r="G63" i="28"/>
  <c r="G64" i="28"/>
  <c r="G65" i="28"/>
  <c r="G66" i="28"/>
  <c r="G67" i="28"/>
  <c r="G68" i="28"/>
  <c r="G69" i="28"/>
  <c r="G70" i="28"/>
  <c r="G71" i="28"/>
  <c r="G72" i="28"/>
  <c r="G73" i="28"/>
  <c r="G74" i="28"/>
  <c r="G75" i="28"/>
  <c r="G76" i="28"/>
  <c r="G77" i="28"/>
  <c r="G78" i="28"/>
  <c r="G79" i="28"/>
  <c r="G80" i="28"/>
  <c r="G81" i="28"/>
  <c r="G82" i="28"/>
  <c r="G83" i="28"/>
  <c r="G84" i="28"/>
  <c r="G85" i="28"/>
  <c r="G86" i="28"/>
  <c r="G87" i="28"/>
  <c r="G88" i="28"/>
  <c r="G89" i="28"/>
  <c r="G90" i="28"/>
  <c r="G91" i="28"/>
  <c r="G92" i="28"/>
  <c r="G93" i="28"/>
  <c r="G94" i="28"/>
  <c r="G95" i="28"/>
  <c r="G96" i="28"/>
  <c r="G97" i="28"/>
  <c r="G98" i="28"/>
  <c r="G99" i="28"/>
  <c r="G100" i="28"/>
  <c r="G101" i="28"/>
  <c r="G102" i="28"/>
  <c r="G103" i="28"/>
  <c r="G104" i="28"/>
  <c r="G105" i="28"/>
  <c r="G106" i="28"/>
  <c r="G107" i="28"/>
  <c r="G108" i="28"/>
  <c r="G109" i="28"/>
  <c r="G110" i="28"/>
  <c r="G111" i="28"/>
  <c r="G112" i="28"/>
  <c r="G113" i="28"/>
  <c r="G114" i="28"/>
  <c r="G115" i="28"/>
  <c r="G116" i="28"/>
  <c r="G117" i="28"/>
  <c r="G118" i="28"/>
  <c r="G119" i="28"/>
  <c r="G120" i="28"/>
  <c r="G121" i="28"/>
  <c r="G122" i="28"/>
  <c r="G123" i="28"/>
  <c r="G124" i="28"/>
  <c r="G125" i="28"/>
  <c r="G126" i="28"/>
  <c r="G127" i="28"/>
  <c r="G128" i="28"/>
  <c r="G129" i="28"/>
  <c r="G130" i="28"/>
  <c r="G131" i="28"/>
  <c r="G132" i="28"/>
  <c r="G133" i="28"/>
  <c r="G134" i="28"/>
  <c r="G135" i="28"/>
  <c r="G136" i="28"/>
  <c r="G137" i="28"/>
  <c r="G138" i="28"/>
  <c r="G139" i="28"/>
  <c r="G140" i="28"/>
  <c r="G141" i="28"/>
  <c r="G142" i="28"/>
  <c r="G143" i="28"/>
  <c r="G144" i="28"/>
  <c r="G145" i="28"/>
  <c r="G146" i="28"/>
  <c r="G147" i="28"/>
  <c r="G148" i="28"/>
  <c r="G149" i="28"/>
  <c r="G150" i="28"/>
  <c r="G151" i="28"/>
  <c r="G152" i="28"/>
  <c r="G153" i="28"/>
  <c r="G154" i="28"/>
  <c r="G155" i="28"/>
  <c r="G156" i="28"/>
  <c r="G157" i="28"/>
  <c r="G158" i="28"/>
  <c r="G159" i="28"/>
  <c r="G160" i="28"/>
  <c r="G161" i="28"/>
  <c r="G162" i="28"/>
  <c r="G163" i="28"/>
  <c r="G164" i="28"/>
  <c r="G165" i="28"/>
  <c r="G166" i="28"/>
  <c r="G167" i="28"/>
  <c r="G168" i="28"/>
  <c r="G169" i="28"/>
  <c r="G170" i="28"/>
  <c r="G171" i="28"/>
  <c r="G172" i="28"/>
  <c r="G173" i="28"/>
  <c r="G174" i="28"/>
  <c r="G175" i="28"/>
  <c r="G176" i="28"/>
  <c r="G177" i="28"/>
  <c r="G178" i="28"/>
  <c r="G179" i="28"/>
  <c r="G180" i="28"/>
  <c r="G181" i="28"/>
  <c r="G182" i="28"/>
  <c r="G183" i="28"/>
  <c r="G184" i="28"/>
  <c r="G185" i="28"/>
  <c r="G186" i="28"/>
  <c r="G187" i="28"/>
  <c r="G188" i="28"/>
  <c r="G189" i="28"/>
  <c r="G190" i="28"/>
  <c r="G191" i="28"/>
  <c r="G192" i="28"/>
  <c r="G193" i="28"/>
  <c r="G194" i="28"/>
  <c r="G195" i="28"/>
  <c r="G196" i="28"/>
  <c r="G197" i="28"/>
  <c r="G198" i="28"/>
  <c r="G199" i="28"/>
  <c r="G200" i="28"/>
  <c r="G201" i="28"/>
  <c r="G202" i="28"/>
  <c r="G203" i="28"/>
  <c r="G204" i="28"/>
  <c r="G205" i="28"/>
  <c r="G206" i="28"/>
  <c r="G207" i="28"/>
  <c r="G208" i="28"/>
  <c r="G209" i="28"/>
  <c r="G210" i="28"/>
  <c r="G211" i="28"/>
  <c r="G212" i="28"/>
  <c r="G213" i="28"/>
  <c r="G214" i="28"/>
  <c r="G215" i="28"/>
  <c r="G216" i="28"/>
  <c r="G217" i="28"/>
  <c r="G218" i="28"/>
  <c r="G219" i="28"/>
  <c r="G220" i="28"/>
  <c r="G221" i="28"/>
  <c r="G222" i="28"/>
  <c r="G223" i="28"/>
  <c r="G224" i="28"/>
  <c r="G225" i="28"/>
  <c r="G226" i="28"/>
  <c r="G227" i="28"/>
  <c r="G228" i="28"/>
  <c r="G229" i="28"/>
  <c r="G230" i="28"/>
  <c r="G231" i="28"/>
  <c r="G232" i="28"/>
  <c r="G233" i="28"/>
  <c r="G234" i="28"/>
  <c r="G235" i="28"/>
  <c r="G236" i="28"/>
  <c r="G237" i="28"/>
  <c r="G238" i="28"/>
  <c r="G239" i="28"/>
  <c r="G240" i="28"/>
  <c r="G241" i="28"/>
  <c r="G242" i="28"/>
  <c r="G243" i="28"/>
  <c r="G244" i="28"/>
  <c r="G245" i="28"/>
  <c r="G246" i="28"/>
  <c r="G247" i="28"/>
  <c r="G248" i="28"/>
  <c r="G249" i="28"/>
  <c r="G250" i="28"/>
  <c r="G251" i="28"/>
  <c r="G252" i="28"/>
  <c r="G253" i="28"/>
  <c r="G254" i="28"/>
  <c r="G255" i="28"/>
  <c r="G256" i="28"/>
  <c r="G257" i="28"/>
  <c r="G258" i="28"/>
  <c r="G259" i="28"/>
  <c r="G260" i="28"/>
  <c r="G261" i="28"/>
  <c r="G262" i="28"/>
  <c r="G263" i="28"/>
  <c r="G264" i="28"/>
  <c r="G265" i="28"/>
  <c r="G266" i="28"/>
  <c r="G267" i="28"/>
  <c r="G268" i="28"/>
  <c r="G269" i="28"/>
  <c r="G270" i="28"/>
  <c r="G271" i="28"/>
  <c r="G272" i="28"/>
  <c r="G273" i="28"/>
  <c r="G274" i="28"/>
  <c r="G275" i="28"/>
  <c r="G276" i="28"/>
  <c r="G277" i="28"/>
  <c r="G278" i="28"/>
  <c r="G279" i="28"/>
  <c r="G280" i="28"/>
  <c r="G281" i="28"/>
  <c r="G282" i="28"/>
  <c r="G283" i="28"/>
  <c r="G284" i="28"/>
  <c r="G285" i="28"/>
  <c r="G286" i="28"/>
  <c r="G287" i="28"/>
  <c r="G288" i="28"/>
  <c r="G289" i="28"/>
  <c r="G290" i="28"/>
  <c r="G291" i="28"/>
  <c r="G292" i="28"/>
  <c r="G293" i="28"/>
  <c r="G294" i="28"/>
  <c r="G295" i="28"/>
  <c r="G296" i="28"/>
  <c r="G297" i="28"/>
  <c r="G298" i="28"/>
  <c r="G299" i="28"/>
  <c r="G300" i="28"/>
  <c r="G301" i="28"/>
  <c r="G302" i="28"/>
  <c r="G303" i="28"/>
  <c r="G304" i="28"/>
  <c r="G305" i="28"/>
  <c r="G306" i="28"/>
  <c r="G307" i="28"/>
  <c r="G308" i="28"/>
  <c r="G309" i="28"/>
  <c r="G310" i="28"/>
  <c r="J5" i="28"/>
  <c r="J6" i="28"/>
  <c r="J7" i="28"/>
  <c r="J8" i="28"/>
  <c r="J9" i="28"/>
  <c r="J10" i="28"/>
  <c r="J11" i="28"/>
  <c r="J12" i="28"/>
  <c r="J13" i="28"/>
  <c r="J14" i="28"/>
  <c r="J15" i="28"/>
  <c r="J16" i="28"/>
  <c r="J17" i="28"/>
  <c r="J18" i="28"/>
  <c r="J19" i="28"/>
  <c r="J20" i="28"/>
  <c r="J21" i="28"/>
  <c r="J22" i="28"/>
  <c r="J23" i="28"/>
  <c r="J24" i="28"/>
  <c r="J25" i="28"/>
  <c r="J26" i="28"/>
  <c r="J27" i="28"/>
  <c r="J28" i="28"/>
  <c r="J29" i="28"/>
  <c r="J30" i="28"/>
  <c r="J31" i="28"/>
  <c r="J32" i="28"/>
  <c r="J33" i="28"/>
  <c r="J34" i="28"/>
  <c r="J35" i="28"/>
  <c r="J36" i="28"/>
  <c r="J37" i="28"/>
  <c r="J38" i="28"/>
  <c r="J39" i="28"/>
  <c r="J40" i="28"/>
  <c r="J41" i="28"/>
  <c r="J42" i="28"/>
  <c r="J43" i="28"/>
  <c r="J44" i="28"/>
  <c r="J45" i="28"/>
  <c r="J46" i="28"/>
  <c r="J47" i="28"/>
  <c r="J48" i="28"/>
  <c r="J49" i="28"/>
  <c r="J50" i="28"/>
  <c r="J51" i="28"/>
  <c r="J52" i="28"/>
  <c r="J53" i="28"/>
  <c r="J54" i="28"/>
  <c r="J55" i="28"/>
  <c r="J56" i="28"/>
  <c r="J57" i="28"/>
  <c r="J58" i="28"/>
  <c r="J59" i="28"/>
  <c r="J60" i="28"/>
  <c r="J61" i="28"/>
  <c r="J62" i="28"/>
  <c r="J63" i="28"/>
  <c r="J64" i="28"/>
  <c r="J65" i="28"/>
  <c r="J66" i="28"/>
  <c r="J67" i="28"/>
  <c r="J68" i="28"/>
  <c r="J69" i="28"/>
  <c r="J70" i="28"/>
  <c r="J71" i="28"/>
  <c r="J72" i="28"/>
  <c r="J73" i="28"/>
  <c r="J74" i="28"/>
  <c r="J75" i="28"/>
  <c r="J76" i="28"/>
  <c r="J77" i="28"/>
  <c r="J78" i="28"/>
  <c r="J79" i="28"/>
  <c r="J80" i="28"/>
  <c r="J81" i="28"/>
  <c r="J82" i="28"/>
  <c r="J83" i="28"/>
  <c r="J84" i="28"/>
  <c r="J85" i="28"/>
  <c r="J86" i="28"/>
  <c r="J87" i="28"/>
  <c r="J88" i="28"/>
  <c r="J89" i="28"/>
  <c r="J90" i="28"/>
  <c r="J91" i="28"/>
  <c r="J92" i="28"/>
  <c r="J93" i="28"/>
  <c r="J94" i="28"/>
  <c r="J95" i="28"/>
  <c r="J96" i="28"/>
  <c r="J97" i="28"/>
  <c r="J98" i="28"/>
  <c r="J99" i="28"/>
  <c r="J100" i="28"/>
  <c r="J101" i="28"/>
  <c r="J102" i="28"/>
  <c r="J103" i="28"/>
  <c r="J104" i="28"/>
  <c r="J105" i="28"/>
  <c r="J106" i="28"/>
  <c r="J107" i="28"/>
  <c r="J108" i="28"/>
  <c r="J109" i="28"/>
  <c r="J110" i="28"/>
  <c r="J111" i="28"/>
  <c r="J112" i="28"/>
  <c r="J113" i="28"/>
  <c r="J114" i="28"/>
  <c r="J115" i="28"/>
  <c r="J116" i="28"/>
  <c r="J117" i="28"/>
  <c r="J118" i="28"/>
  <c r="J119" i="28"/>
  <c r="J120" i="28"/>
  <c r="J121" i="28"/>
  <c r="J122" i="28"/>
  <c r="J123" i="28"/>
  <c r="J124" i="28"/>
  <c r="J125" i="28"/>
  <c r="J126" i="28"/>
  <c r="J127" i="28"/>
  <c r="J128" i="28"/>
  <c r="J129" i="28"/>
  <c r="J130" i="28"/>
  <c r="J131" i="28"/>
  <c r="J132" i="28"/>
  <c r="J133" i="28"/>
  <c r="J134" i="28"/>
  <c r="J135" i="28"/>
  <c r="J136" i="28"/>
  <c r="J137" i="28"/>
  <c r="J138" i="28"/>
  <c r="J139" i="28"/>
  <c r="J140" i="28"/>
  <c r="J141" i="28"/>
  <c r="J142" i="28"/>
  <c r="J143" i="28"/>
  <c r="J144" i="28"/>
  <c r="J145" i="28"/>
  <c r="J146" i="28"/>
  <c r="J147" i="28"/>
  <c r="J148" i="28"/>
  <c r="J149" i="28"/>
  <c r="J150" i="28"/>
  <c r="J151" i="28"/>
  <c r="J152" i="28"/>
  <c r="J153" i="28"/>
  <c r="J154" i="28"/>
  <c r="J155" i="28"/>
  <c r="J156" i="28"/>
  <c r="J157" i="28"/>
  <c r="J158" i="28"/>
  <c r="J159" i="28"/>
  <c r="J160" i="28"/>
  <c r="J161" i="28"/>
  <c r="J162" i="28"/>
  <c r="J163" i="28"/>
  <c r="J164" i="28"/>
  <c r="J165" i="28"/>
  <c r="J166" i="28"/>
  <c r="J167" i="28"/>
  <c r="J168" i="28"/>
  <c r="J169" i="28"/>
  <c r="J170" i="28"/>
  <c r="J171" i="28"/>
  <c r="J172" i="28"/>
  <c r="J173" i="28"/>
  <c r="J174" i="28"/>
  <c r="J175" i="28"/>
  <c r="J176" i="28"/>
  <c r="J177" i="28"/>
  <c r="J178" i="28"/>
  <c r="J179" i="28"/>
  <c r="J180" i="28"/>
  <c r="J181" i="28"/>
  <c r="J182" i="28"/>
  <c r="J183" i="28"/>
  <c r="J184" i="28"/>
  <c r="J185" i="28"/>
  <c r="J186" i="28"/>
  <c r="J187" i="28"/>
  <c r="J188" i="28"/>
  <c r="J189" i="28"/>
  <c r="J190" i="28"/>
  <c r="J191" i="28"/>
  <c r="J192" i="28"/>
  <c r="J193" i="28"/>
  <c r="J194" i="28"/>
  <c r="J195" i="28"/>
  <c r="J196" i="28"/>
  <c r="J197" i="28"/>
  <c r="J198" i="28"/>
  <c r="J199" i="28"/>
  <c r="J200" i="28"/>
  <c r="J201" i="28"/>
  <c r="J202" i="28"/>
  <c r="J203" i="28"/>
  <c r="J204" i="28"/>
  <c r="J205" i="28"/>
  <c r="J206" i="28"/>
  <c r="J207" i="28"/>
  <c r="J208" i="28"/>
  <c r="J209" i="28"/>
  <c r="J210" i="28"/>
  <c r="J211" i="28"/>
  <c r="J212" i="28"/>
  <c r="J213" i="28"/>
  <c r="J214" i="28"/>
  <c r="J215" i="28"/>
  <c r="J216" i="28"/>
  <c r="J217" i="28"/>
  <c r="J218" i="28"/>
  <c r="J219" i="28"/>
  <c r="J220" i="28"/>
  <c r="J221" i="28"/>
  <c r="J222" i="28"/>
  <c r="J223" i="28"/>
  <c r="J224" i="28"/>
  <c r="J225" i="28"/>
  <c r="J226" i="28"/>
  <c r="J227" i="28"/>
  <c r="J228" i="28"/>
  <c r="J229" i="28"/>
  <c r="J230" i="28"/>
  <c r="J231" i="28"/>
  <c r="J232" i="28"/>
  <c r="J233" i="28"/>
  <c r="J234" i="28"/>
  <c r="J235" i="28"/>
  <c r="J236" i="28"/>
  <c r="J237" i="28"/>
  <c r="J238" i="28"/>
  <c r="J239" i="28"/>
  <c r="J240" i="28"/>
  <c r="J241" i="28"/>
  <c r="J242" i="28"/>
  <c r="J243" i="28"/>
  <c r="J244" i="28"/>
  <c r="J245" i="28"/>
  <c r="J246" i="28"/>
  <c r="J247" i="28"/>
  <c r="J248" i="28"/>
  <c r="J249" i="28"/>
  <c r="J250" i="28"/>
  <c r="J251" i="28"/>
  <c r="J252" i="28"/>
  <c r="J253" i="28"/>
  <c r="J254" i="28"/>
  <c r="J255" i="28"/>
  <c r="J256" i="28"/>
  <c r="J257" i="28"/>
  <c r="J258" i="28"/>
  <c r="J259" i="28"/>
  <c r="J260" i="28"/>
  <c r="J261" i="28"/>
  <c r="J262" i="28"/>
  <c r="J263" i="28"/>
  <c r="J264" i="28"/>
  <c r="J265" i="28"/>
  <c r="J266" i="28"/>
  <c r="J267" i="28"/>
  <c r="J268" i="28"/>
  <c r="J269" i="28"/>
  <c r="J270" i="28"/>
  <c r="J271" i="28"/>
  <c r="J272" i="28"/>
  <c r="J273" i="28"/>
  <c r="J274" i="28"/>
  <c r="J275" i="28"/>
  <c r="J276" i="28"/>
  <c r="J277" i="28"/>
  <c r="J278" i="28"/>
  <c r="J279" i="28"/>
  <c r="J280" i="28"/>
  <c r="J281" i="28"/>
  <c r="J282" i="28"/>
  <c r="J283" i="28"/>
  <c r="J284" i="28"/>
  <c r="J285" i="28"/>
  <c r="J286" i="28"/>
  <c r="J287" i="28"/>
  <c r="J288" i="28"/>
  <c r="J289" i="28"/>
  <c r="J290" i="28"/>
  <c r="J291" i="28"/>
  <c r="J292" i="28"/>
  <c r="J293" i="28"/>
  <c r="J294" i="28"/>
  <c r="J295" i="28"/>
  <c r="J296" i="28"/>
  <c r="J297" i="28"/>
  <c r="J298" i="28"/>
  <c r="J299" i="28"/>
  <c r="J300" i="28"/>
  <c r="J301" i="28"/>
  <c r="J302" i="28"/>
  <c r="J303" i="28"/>
  <c r="J304" i="28"/>
  <c r="J305" i="28"/>
  <c r="J306" i="28"/>
  <c r="J307" i="28"/>
  <c r="J308" i="28"/>
  <c r="J309" i="28"/>
  <c r="J310" i="28"/>
  <c r="Q6" i="28"/>
  <c r="Q7" i="28"/>
  <c r="Q8" i="28"/>
  <c r="Q9" i="28"/>
  <c r="Q10" i="28"/>
  <c r="Q11" i="28"/>
  <c r="Q12" i="28"/>
  <c r="Q13" i="28"/>
  <c r="Q14" i="28"/>
  <c r="Q15" i="28"/>
  <c r="Q16" i="28"/>
  <c r="Q17" i="28"/>
  <c r="Q18" i="28"/>
  <c r="Q19" i="28"/>
  <c r="Q20" i="28"/>
  <c r="Q21" i="28"/>
  <c r="Q22" i="28"/>
  <c r="Q23" i="28"/>
  <c r="Q24" i="28"/>
  <c r="Q25" i="28"/>
  <c r="Q26" i="28"/>
  <c r="Q27" i="28"/>
  <c r="Q28" i="28"/>
  <c r="Q29" i="28"/>
  <c r="Q30" i="28"/>
  <c r="Q31" i="28"/>
  <c r="Q32" i="28"/>
  <c r="Q33" i="28"/>
  <c r="Q34" i="28"/>
  <c r="Q35" i="28"/>
  <c r="Q36" i="28"/>
  <c r="Q37" i="28"/>
  <c r="Q38" i="28"/>
  <c r="Q39" i="28"/>
  <c r="Q40" i="28"/>
  <c r="Q41" i="28"/>
  <c r="Q42" i="28"/>
  <c r="Q43" i="28"/>
  <c r="Q44" i="28"/>
  <c r="Q45" i="28"/>
  <c r="Q46" i="28"/>
  <c r="Q47" i="28"/>
  <c r="Q48" i="28"/>
  <c r="Q49" i="28"/>
  <c r="Q50" i="28"/>
  <c r="Q51" i="28"/>
  <c r="Q52" i="28"/>
  <c r="Q53" i="28"/>
  <c r="Q54" i="28"/>
  <c r="Q55" i="28"/>
  <c r="Q56" i="28"/>
  <c r="Q57" i="28"/>
  <c r="Q58" i="28"/>
  <c r="Q59" i="28"/>
  <c r="Q60" i="28"/>
  <c r="Q61" i="28"/>
  <c r="Q62" i="28"/>
  <c r="Q63" i="28"/>
  <c r="Q64" i="28"/>
  <c r="Q65" i="28"/>
  <c r="Q66" i="28"/>
  <c r="Q67" i="28"/>
  <c r="Q68" i="28"/>
  <c r="Q69" i="28"/>
  <c r="Q70" i="28"/>
  <c r="Q71" i="28"/>
  <c r="Q72" i="28"/>
  <c r="Q73" i="28"/>
  <c r="Q74" i="28"/>
  <c r="Q75" i="28"/>
  <c r="Q76" i="28"/>
  <c r="Q77" i="28"/>
  <c r="Q78" i="28"/>
  <c r="Q79" i="28"/>
  <c r="Q80" i="28"/>
  <c r="Q81" i="28"/>
  <c r="Q82" i="28"/>
  <c r="Q83" i="28"/>
  <c r="Q84" i="28"/>
  <c r="Q85" i="28"/>
  <c r="Q86" i="28"/>
  <c r="Q87" i="28"/>
  <c r="Q88" i="28"/>
  <c r="Q89" i="28"/>
  <c r="Q90" i="28"/>
  <c r="Q91" i="28"/>
  <c r="Q92" i="28"/>
  <c r="Q93" i="28"/>
  <c r="Q94" i="28"/>
  <c r="Q95" i="28"/>
  <c r="Q96" i="28"/>
  <c r="Q97" i="28"/>
  <c r="Q98" i="28"/>
  <c r="Q99" i="28"/>
  <c r="Q100" i="28"/>
  <c r="Q101" i="28"/>
  <c r="Q102" i="28"/>
  <c r="Q103" i="28"/>
  <c r="Q104" i="28"/>
  <c r="Q105" i="28"/>
  <c r="Q106" i="28"/>
  <c r="Q107" i="28"/>
  <c r="Q108" i="28"/>
  <c r="Q109" i="28"/>
  <c r="Q110" i="28"/>
  <c r="Q111" i="28"/>
  <c r="Q112" i="28"/>
  <c r="Q113" i="28"/>
  <c r="Q114" i="28"/>
  <c r="Q115" i="28"/>
  <c r="Q116" i="28"/>
  <c r="Q117" i="28"/>
  <c r="Q118" i="28"/>
  <c r="Q119" i="28"/>
  <c r="Q120" i="28"/>
  <c r="Q121" i="28"/>
  <c r="Q122" i="28"/>
  <c r="Q123" i="28"/>
  <c r="Q124" i="28"/>
  <c r="Q125" i="28"/>
  <c r="Q126" i="28"/>
  <c r="Q127" i="28"/>
  <c r="Q128" i="28"/>
  <c r="Q129" i="28"/>
  <c r="Q130" i="28"/>
  <c r="Q131" i="28"/>
  <c r="Q132" i="28"/>
  <c r="Q133" i="28"/>
  <c r="Q134" i="28"/>
  <c r="Q135" i="28"/>
  <c r="Q136" i="28"/>
  <c r="Q137" i="28"/>
  <c r="Q138" i="28"/>
  <c r="Q139" i="28"/>
  <c r="Q140" i="28"/>
  <c r="Q141" i="28"/>
  <c r="Q142" i="28"/>
  <c r="Q143" i="28"/>
  <c r="Q144" i="28"/>
  <c r="Q145" i="28"/>
  <c r="Q146" i="28"/>
  <c r="Q147" i="28"/>
  <c r="Q148" i="28"/>
  <c r="Q149" i="28"/>
  <c r="Q150" i="28"/>
  <c r="Q151" i="28"/>
  <c r="Q152" i="28"/>
  <c r="Q153" i="28"/>
  <c r="Q154" i="28"/>
  <c r="Q155" i="28"/>
  <c r="Q156" i="28"/>
  <c r="Q157" i="28"/>
  <c r="Q158" i="28"/>
  <c r="Q159" i="28"/>
  <c r="Q160" i="28"/>
  <c r="Q161" i="28"/>
  <c r="Q162" i="28"/>
  <c r="Q163" i="28"/>
  <c r="Q164" i="28"/>
  <c r="Q165" i="28"/>
  <c r="Q166" i="28"/>
  <c r="Q167" i="28"/>
  <c r="Q168" i="28"/>
  <c r="Q169" i="28"/>
  <c r="Q170" i="28"/>
  <c r="Q171" i="28"/>
  <c r="Q172" i="28"/>
  <c r="Q173" i="28"/>
  <c r="Q174" i="28"/>
  <c r="Q175" i="28"/>
  <c r="Q176" i="28"/>
  <c r="Q177" i="28"/>
  <c r="Q178" i="28"/>
  <c r="Q179" i="28"/>
  <c r="Q180" i="28"/>
  <c r="Q181" i="28"/>
  <c r="Q182" i="28"/>
  <c r="Q183" i="28"/>
  <c r="Q184" i="28"/>
  <c r="Q185" i="28"/>
  <c r="Q186" i="28"/>
  <c r="Q187" i="28"/>
  <c r="Q188" i="28"/>
  <c r="Q189" i="28"/>
  <c r="Q190" i="28"/>
  <c r="Q191" i="28"/>
  <c r="Q192" i="28"/>
  <c r="Q193" i="28"/>
  <c r="Q194" i="28"/>
  <c r="Q195" i="28"/>
  <c r="Q196" i="28"/>
  <c r="Q197" i="28"/>
  <c r="Q198" i="28"/>
  <c r="Q199" i="28"/>
  <c r="Q200" i="28"/>
  <c r="Q201" i="28"/>
  <c r="Q202" i="28"/>
  <c r="Q203" i="28"/>
  <c r="Q204" i="28"/>
  <c r="Q205" i="28"/>
  <c r="Q206" i="28"/>
  <c r="Q207" i="28"/>
  <c r="Q208" i="28"/>
  <c r="Q209" i="28"/>
  <c r="Q210" i="28"/>
  <c r="Q211" i="28"/>
  <c r="Q212" i="28"/>
  <c r="Q213" i="28"/>
  <c r="Q214" i="28"/>
  <c r="Q215" i="28"/>
  <c r="Q216" i="28"/>
  <c r="Q217" i="28"/>
  <c r="Q218" i="28"/>
  <c r="Q219" i="28"/>
  <c r="Q220" i="28"/>
  <c r="Q221" i="28"/>
  <c r="Q222" i="28"/>
  <c r="Q223" i="28"/>
  <c r="Q224" i="28"/>
  <c r="Q225" i="28"/>
  <c r="Q226" i="28"/>
  <c r="Q227" i="28"/>
  <c r="Q228" i="28"/>
  <c r="Q229" i="28"/>
  <c r="Q230" i="28"/>
  <c r="Q231" i="28"/>
  <c r="Q232" i="28"/>
  <c r="Q233" i="28"/>
  <c r="Q234" i="28"/>
  <c r="Q235" i="28"/>
  <c r="Q236" i="28"/>
  <c r="Q237" i="28"/>
  <c r="Q238" i="28"/>
  <c r="Q239" i="28"/>
  <c r="Q240" i="28"/>
  <c r="Q241" i="28"/>
  <c r="Q242" i="28"/>
  <c r="Q243" i="28"/>
  <c r="Q244" i="28"/>
  <c r="Q245" i="28"/>
  <c r="Q246" i="28"/>
  <c r="Q247" i="28"/>
  <c r="Q248" i="28"/>
  <c r="Q249" i="28"/>
  <c r="Q250" i="28"/>
  <c r="Q251" i="28"/>
  <c r="Q252" i="28"/>
  <c r="Q253" i="28"/>
  <c r="Q254" i="28"/>
  <c r="Q255" i="28"/>
  <c r="Q256" i="28"/>
  <c r="Q257" i="28"/>
  <c r="Q258" i="28"/>
  <c r="Q259" i="28"/>
  <c r="Q260" i="28"/>
  <c r="Q261" i="28"/>
  <c r="Q262" i="28"/>
  <c r="Q263" i="28"/>
  <c r="Q264" i="28"/>
  <c r="Q265" i="28"/>
  <c r="Q266" i="28"/>
  <c r="Q267" i="28"/>
  <c r="Q268" i="28"/>
  <c r="Q269" i="28"/>
  <c r="Q270" i="28"/>
  <c r="Q271" i="28"/>
  <c r="Q272" i="28"/>
  <c r="Q273" i="28"/>
  <c r="Q274" i="28"/>
  <c r="Q275" i="28"/>
  <c r="Q276" i="28"/>
  <c r="Q277" i="28"/>
  <c r="Q278" i="28"/>
  <c r="Q279" i="28"/>
  <c r="Q280" i="28"/>
  <c r="Q281" i="28"/>
  <c r="Q282" i="28"/>
  <c r="Q283" i="28"/>
  <c r="Q284" i="28"/>
  <c r="Q285" i="28"/>
  <c r="Q286" i="28"/>
  <c r="Q287" i="28"/>
  <c r="Q288" i="28"/>
  <c r="Q289" i="28"/>
  <c r="Q290" i="28"/>
  <c r="Q291" i="28"/>
  <c r="Q292" i="28"/>
  <c r="Q293" i="28"/>
  <c r="Q294" i="28"/>
  <c r="Q295" i="28"/>
  <c r="Q296" i="28"/>
  <c r="Q297" i="28"/>
  <c r="Q298" i="28"/>
  <c r="Q299" i="28"/>
  <c r="Q300" i="28"/>
  <c r="Q301" i="28"/>
  <c r="Q302" i="28"/>
  <c r="Q303" i="28"/>
  <c r="Q304" i="28"/>
  <c r="Q305" i="28"/>
  <c r="Q306" i="28"/>
  <c r="Q307" i="28"/>
  <c r="Q308" i="28"/>
  <c r="Q309" i="28"/>
  <c r="Q310" i="28"/>
  <c r="Q5" i="28"/>
  <c r="N6" i="28"/>
  <c r="N7" i="28"/>
  <c r="N8" i="28"/>
  <c r="N9" i="28"/>
  <c r="N10" i="28"/>
  <c r="N11" i="28"/>
  <c r="N12" i="28"/>
  <c r="N13" i="28"/>
  <c r="N14" i="28"/>
  <c r="N15" i="28"/>
  <c r="N16" i="28"/>
  <c r="N17" i="28"/>
  <c r="N18" i="28"/>
  <c r="N19" i="28"/>
  <c r="N20" i="28"/>
  <c r="N21" i="28"/>
  <c r="N22" i="28"/>
  <c r="N23" i="28"/>
  <c r="N24" i="28"/>
  <c r="N25" i="28"/>
  <c r="N26" i="28"/>
  <c r="N27" i="28"/>
  <c r="N28" i="28"/>
  <c r="N29" i="28"/>
  <c r="N30" i="28"/>
  <c r="N31" i="28"/>
  <c r="N32" i="28"/>
  <c r="N33" i="28"/>
  <c r="N34" i="28"/>
  <c r="N35" i="28"/>
  <c r="N36" i="28"/>
  <c r="N37" i="28"/>
  <c r="N38" i="28"/>
  <c r="N39" i="28"/>
  <c r="N40" i="28"/>
  <c r="N41" i="28"/>
  <c r="N42" i="28"/>
  <c r="N43" i="28"/>
  <c r="N44" i="28"/>
  <c r="N45" i="28"/>
  <c r="N46" i="28"/>
  <c r="N47" i="28"/>
  <c r="N48" i="28"/>
  <c r="N49" i="28"/>
  <c r="N50" i="28"/>
  <c r="N51" i="28"/>
  <c r="N52" i="28"/>
  <c r="N53" i="28"/>
  <c r="N54" i="28"/>
  <c r="N55" i="28"/>
  <c r="N56" i="28"/>
  <c r="N57" i="28"/>
  <c r="N58" i="28"/>
  <c r="N59" i="28"/>
  <c r="N60" i="28"/>
  <c r="N61" i="28"/>
  <c r="N62" i="28"/>
  <c r="N63" i="28"/>
  <c r="N64" i="28"/>
  <c r="N65" i="28"/>
  <c r="N66" i="28"/>
  <c r="N67" i="28"/>
  <c r="N68" i="28"/>
  <c r="N69" i="28"/>
  <c r="N70" i="28"/>
  <c r="N71" i="28"/>
  <c r="N72" i="28"/>
  <c r="N73" i="28"/>
  <c r="N74" i="28"/>
  <c r="N75" i="28"/>
  <c r="N76" i="28"/>
  <c r="N77" i="28"/>
  <c r="N78" i="28"/>
  <c r="N79" i="28"/>
  <c r="N80" i="28"/>
  <c r="N81" i="28"/>
  <c r="N82" i="28"/>
  <c r="N83" i="28"/>
  <c r="N84" i="28"/>
  <c r="N85" i="28"/>
  <c r="N86" i="28"/>
  <c r="N87" i="28"/>
  <c r="N88" i="28"/>
  <c r="N89" i="28"/>
  <c r="N90" i="28"/>
  <c r="N91" i="28"/>
  <c r="N92" i="28"/>
  <c r="N93" i="28"/>
  <c r="N94" i="28"/>
  <c r="N95" i="28"/>
  <c r="N96" i="28"/>
  <c r="N97" i="28"/>
  <c r="N98" i="28"/>
  <c r="N99" i="28"/>
  <c r="N100" i="28"/>
  <c r="N101" i="28"/>
  <c r="N102" i="28"/>
  <c r="N103" i="28"/>
  <c r="N104" i="28"/>
  <c r="N105" i="28"/>
  <c r="N106" i="28"/>
  <c r="N107" i="28"/>
  <c r="N108" i="28"/>
  <c r="N109" i="28"/>
  <c r="N110" i="28"/>
  <c r="N111" i="28"/>
  <c r="N112" i="28"/>
  <c r="N113" i="28"/>
  <c r="N114" i="28"/>
  <c r="N115" i="28"/>
  <c r="N116" i="28"/>
  <c r="N117" i="28"/>
  <c r="N118" i="28"/>
  <c r="N119" i="28"/>
  <c r="N120" i="28"/>
  <c r="N121" i="28"/>
  <c r="N122" i="28"/>
  <c r="N123" i="28"/>
  <c r="N124" i="28"/>
  <c r="N125" i="28"/>
  <c r="N126" i="28"/>
  <c r="N127" i="28"/>
  <c r="N128" i="28"/>
  <c r="N129" i="28"/>
  <c r="N130" i="28"/>
  <c r="N131" i="28"/>
  <c r="N132" i="28"/>
  <c r="N133" i="28"/>
  <c r="N134" i="28"/>
  <c r="N135" i="28"/>
  <c r="N136" i="28"/>
  <c r="N137" i="28"/>
  <c r="N138" i="28"/>
  <c r="N139" i="28"/>
  <c r="N140" i="28"/>
  <c r="N141" i="28"/>
  <c r="N142" i="28"/>
  <c r="N143" i="28"/>
  <c r="N144" i="28"/>
  <c r="N145" i="28"/>
  <c r="N146" i="28"/>
  <c r="N147" i="28"/>
  <c r="N148" i="28"/>
  <c r="N149" i="28"/>
  <c r="N150" i="28"/>
  <c r="N151" i="28"/>
  <c r="N152" i="28"/>
  <c r="N153" i="28"/>
  <c r="N154" i="28"/>
  <c r="N155" i="28"/>
  <c r="N156" i="28"/>
  <c r="N157" i="28"/>
  <c r="N158" i="28"/>
  <c r="N159" i="28"/>
  <c r="N160" i="28"/>
  <c r="N161" i="28"/>
  <c r="N162" i="28"/>
  <c r="N163" i="28"/>
  <c r="N164" i="28"/>
  <c r="N165" i="28"/>
  <c r="N166" i="28"/>
  <c r="N167" i="28"/>
  <c r="N168" i="28"/>
  <c r="N169" i="28"/>
  <c r="N170" i="28"/>
  <c r="N171" i="28"/>
  <c r="N172" i="28"/>
  <c r="N173" i="28"/>
  <c r="N174" i="28"/>
  <c r="N175" i="28"/>
  <c r="N176" i="28"/>
  <c r="N177" i="28"/>
  <c r="N178" i="28"/>
  <c r="N179" i="28"/>
  <c r="N180" i="28"/>
  <c r="N181" i="28"/>
  <c r="N182" i="28"/>
  <c r="N183" i="28"/>
  <c r="N184" i="28"/>
  <c r="N185" i="28"/>
  <c r="N186" i="28"/>
  <c r="N187" i="28"/>
  <c r="N188" i="28"/>
  <c r="N189" i="28"/>
  <c r="N190" i="28"/>
  <c r="N191" i="28"/>
  <c r="N192" i="28"/>
  <c r="N193" i="28"/>
  <c r="N194" i="28"/>
  <c r="N195" i="28"/>
  <c r="N196" i="28"/>
  <c r="N197" i="28"/>
  <c r="N198" i="28"/>
  <c r="N199" i="28"/>
  <c r="N200" i="28"/>
  <c r="N201" i="28"/>
  <c r="N202" i="28"/>
  <c r="N203" i="28"/>
  <c r="N204" i="28"/>
  <c r="N205" i="28"/>
  <c r="N206" i="28"/>
  <c r="N207" i="28"/>
  <c r="N208" i="28"/>
  <c r="N209" i="28"/>
  <c r="N210" i="28"/>
  <c r="N211" i="28"/>
  <c r="N212" i="28"/>
  <c r="N213" i="28"/>
  <c r="N214" i="28"/>
  <c r="N215" i="28"/>
  <c r="N216" i="28"/>
  <c r="N217" i="28"/>
  <c r="N218" i="28"/>
  <c r="N219" i="28"/>
  <c r="N220" i="28"/>
  <c r="N221" i="28"/>
  <c r="N222" i="28"/>
  <c r="N223" i="28"/>
  <c r="N224" i="28"/>
  <c r="N225" i="28"/>
  <c r="N226" i="28"/>
  <c r="N227" i="28"/>
  <c r="N228" i="28"/>
  <c r="N229" i="28"/>
  <c r="N230" i="28"/>
  <c r="N231" i="28"/>
  <c r="N232" i="28"/>
  <c r="N233" i="28"/>
  <c r="N234" i="28"/>
  <c r="N235" i="28"/>
  <c r="N236" i="28"/>
  <c r="N237" i="28"/>
  <c r="N238" i="28"/>
  <c r="N239" i="28"/>
  <c r="N240" i="28"/>
  <c r="N241" i="28"/>
  <c r="N242" i="28"/>
  <c r="N243" i="28"/>
  <c r="N244" i="28"/>
  <c r="N245" i="28"/>
  <c r="N246" i="28"/>
  <c r="N247" i="28"/>
  <c r="N248" i="28"/>
  <c r="N249" i="28"/>
  <c r="N250" i="28"/>
  <c r="N251" i="28"/>
  <c r="N252" i="28"/>
  <c r="N253" i="28"/>
  <c r="N254" i="28"/>
  <c r="N255" i="28"/>
  <c r="N256" i="28"/>
  <c r="N257" i="28"/>
  <c r="N258" i="28"/>
  <c r="N259" i="28"/>
  <c r="N260" i="28"/>
  <c r="N261" i="28"/>
  <c r="N262" i="28"/>
  <c r="N263" i="28"/>
  <c r="N264" i="28"/>
  <c r="N265" i="28"/>
  <c r="N266" i="28"/>
  <c r="N267" i="28"/>
  <c r="N268" i="28"/>
  <c r="N269" i="28"/>
  <c r="N270" i="28"/>
  <c r="N271" i="28"/>
  <c r="N272" i="28"/>
  <c r="N273" i="28"/>
  <c r="N274" i="28"/>
  <c r="N275" i="28"/>
  <c r="N276" i="28"/>
  <c r="N277" i="28"/>
  <c r="N278" i="28"/>
  <c r="N279" i="28"/>
  <c r="N280" i="28"/>
  <c r="N281" i="28"/>
  <c r="N282" i="28"/>
  <c r="N283" i="28"/>
  <c r="N284" i="28"/>
  <c r="N285" i="28"/>
  <c r="N286" i="28"/>
  <c r="N287" i="28"/>
  <c r="N288" i="28"/>
  <c r="N289" i="28"/>
  <c r="N290" i="28"/>
  <c r="N291" i="28"/>
  <c r="N292" i="28"/>
  <c r="N293" i="28"/>
  <c r="N294" i="28"/>
  <c r="N295" i="28"/>
  <c r="N296" i="28"/>
  <c r="N297" i="28"/>
  <c r="N298" i="28"/>
  <c r="N299" i="28"/>
  <c r="N300" i="28"/>
  <c r="N301" i="28"/>
  <c r="N302" i="28"/>
  <c r="N303" i="28"/>
  <c r="N304" i="28"/>
  <c r="N305" i="28"/>
  <c r="N306" i="28"/>
  <c r="N307" i="28"/>
  <c r="N308" i="28"/>
  <c r="N309" i="28"/>
  <c r="N310" i="28"/>
  <c r="N5" i="28"/>
  <c r="K6" i="28"/>
  <c r="K7" i="28"/>
  <c r="K8" i="28"/>
  <c r="K9" i="28"/>
  <c r="K10" i="28"/>
  <c r="K11" i="28"/>
  <c r="K12" i="28"/>
  <c r="K13" i="28"/>
  <c r="K14" i="28"/>
  <c r="K15" i="28"/>
  <c r="K16" i="28"/>
  <c r="K17" i="28"/>
  <c r="K18" i="28"/>
  <c r="K19" i="28"/>
  <c r="K20" i="28"/>
  <c r="K21" i="28"/>
  <c r="K22" i="28"/>
  <c r="K23" i="28"/>
  <c r="K24" i="28"/>
  <c r="K25" i="28"/>
  <c r="K26" i="28"/>
  <c r="K27" i="28"/>
  <c r="K28" i="28"/>
  <c r="K29" i="28"/>
  <c r="K30" i="28"/>
  <c r="K31" i="28"/>
  <c r="K32" i="28"/>
  <c r="K33" i="28"/>
  <c r="K34" i="28"/>
  <c r="K35" i="28"/>
  <c r="K36" i="28"/>
  <c r="K37" i="28"/>
  <c r="K38" i="28"/>
  <c r="K39" i="28"/>
  <c r="K40" i="28"/>
  <c r="K41" i="28"/>
  <c r="K42" i="28"/>
  <c r="K43" i="28"/>
  <c r="K44" i="28"/>
  <c r="K45" i="28"/>
  <c r="K46" i="28"/>
  <c r="K47" i="28"/>
  <c r="K48" i="28"/>
  <c r="K49" i="28"/>
  <c r="K50" i="28"/>
  <c r="K51" i="28"/>
  <c r="K52" i="28"/>
  <c r="K53" i="28"/>
  <c r="K54" i="28"/>
  <c r="K55" i="28"/>
  <c r="K56" i="28"/>
  <c r="K57" i="28"/>
  <c r="K58" i="28"/>
  <c r="K59" i="28"/>
  <c r="K60" i="28"/>
  <c r="K61" i="28"/>
  <c r="K62" i="28"/>
  <c r="K63" i="28"/>
  <c r="K64" i="28"/>
  <c r="K65" i="28"/>
  <c r="K66" i="28"/>
  <c r="K67" i="28"/>
  <c r="K68" i="28"/>
  <c r="K69" i="28"/>
  <c r="K70" i="28"/>
  <c r="K71" i="28"/>
  <c r="K72" i="28"/>
  <c r="K73" i="28"/>
  <c r="K74" i="28"/>
  <c r="K75" i="28"/>
  <c r="K76" i="28"/>
  <c r="K77" i="28"/>
  <c r="K78" i="28"/>
  <c r="K79" i="28"/>
  <c r="K80" i="28"/>
  <c r="K81" i="28"/>
  <c r="K82" i="28"/>
  <c r="K83" i="28"/>
  <c r="K84" i="28"/>
  <c r="K85" i="28"/>
  <c r="K86" i="28"/>
  <c r="K87" i="28"/>
  <c r="K88" i="28"/>
  <c r="K89" i="28"/>
  <c r="K90" i="28"/>
  <c r="K91" i="28"/>
  <c r="K92" i="28"/>
  <c r="K93" i="28"/>
  <c r="K94" i="28"/>
  <c r="K95" i="28"/>
  <c r="K96" i="28"/>
  <c r="K97" i="28"/>
  <c r="K98" i="28"/>
  <c r="K99" i="28"/>
  <c r="K100" i="28"/>
  <c r="K101" i="28"/>
  <c r="K102" i="28"/>
  <c r="K103" i="28"/>
  <c r="K104" i="28"/>
  <c r="K105" i="28"/>
  <c r="K106" i="28"/>
  <c r="K107" i="28"/>
  <c r="K108" i="28"/>
  <c r="K109" i="28"/>
  <c r="K110" i="28"/>
  <c r="K111" i="28"/>
  <c r="K112" i="28"/>
  <c r="K113" i="28"/>
  <c r="K114" i="28"/>
  <c r="K115" i="28"/>
  <c r="K116" i="28"/>
  <c r="K117" i="28"/>
  <c r="K118" i="28"/>
  <c r="K119" i="28"/>
  <c r="K120" i="28"/>
  <c r="K121" i="28"/>
  <c r="K122" i="28"/>
  <c r="K123" i="28"/>
  <c r="K124" i="28"/>
  <c r="K125" i="28"/>
  <c r="K126" i="28"/>
  <c r="K127" i="28"/>
  <c r="K128" i="28"/>
  <c r="K129" i="28"/>
  <c r="K130" i="28"/>
  <c r="K131" i="28"/>
  <c r="K132" i="28"/>
  <c r="K133" i="28"/>
  <c r="K134" i="28"/>
  <c r="K135" i="28"/>
  <c r="K136" i="28"/>
  <c r="K137" i="28"/>
  <c r="K138" i="28"/>
  <c r="K139" i="28"/>
  <c r="K140" i="28"/>
  <c r="K141" i="28"/>
  <c r="K142" i="28"/>
  <c r="K143" i="28"/>
  <c r="K144" i="28"/>
  <c r="K145" i="28"/>
  <c r="K146" i="28"/>
  <c r="K147" i="28"/>
  <c r="K148" i="28"/>
  <c r="K149" i="28"/>
  <c r="K150" i="28"/>
  <c r="K151" i="28"/>
  <c r="K152" i="28"/>
  <c r="K153" i="28"/>
  <c r="K154" i="28"/>
  <c r="K155" i="28"/>
  <c r="K156" i="28"/>
  <c r="K157" i="28"/>
  <c r="K158" i="28"/>
  <c r="K159" i="28"/>
  <c r="K160" i="28"/>
  <c r="K161" i="28"/>
  <c r="K162" i="28"/>
  <c r="K163" i="28"/>
  <c r="K164" i="28"/>
  <c r="K165" i="28"/>
  <c r="K166" i="28"/>
  <c r="K167" i="28"/>
  <c r="K168" i="28"/>
  <c r="K169" i="28"/>
  <c r="K170" i="28"/>
  <c r="K171" i="28"/>
  <c r="K172" i="28"/>
  <c r="K173" i="28"/>
  <c r="K174" i="28"/>
  <c r="K175" i="28"/>
  <c r="K176" i="28"/>
  <c r="K177" i="28"/>
  <c r="K178" i="28"/>
  <c r="K179" i="28"/>
  <c r="K180" i="28"/>
  <c r="K181" i="28"/>
  <c r="K182" i="28"/>
  <c r="K183" i="28"/>
  <c r="K184" i="28"/>
  <c r="K185" i="28"/>
  <c r="K186" i="28"/>
  <c r="K187" i="28"/>
  <c r="K188" i="28"/>
  <c r="K189" i="28"/>
  <c r="K190" i="28"/>
  <c r="K191" i="28"/>
  <c r="K192" i="28"/>
  <c r="K193" i="28"/>
  <c r="K194" i="28"/>
  <c r="K195" i="28"/>
  <c r="K196" i="28"/>
  <c r="K197" i="28"/>
  <c r="K198" i="28"/>
  <c r="K199" i="28"/>
  <c r="K200" i="28"/>
  <c r="K201" i="28"/>
  <c r="K202" i="28"/>
  <c r="K203" i="28"/>
  <c r="K204" i="28"/>
  <c r="K205" i="28"/>
  <c r="K206" i="28"/>
  <c r="K207" i="28"/>
  <c r="K208" i="28"/>
  <c r="K209" i="28"/>
  <c r="K210" i="28"/>
  <c r="K211" i="28"/>
  <c r="K212" i="28"/>
  <c r="K213" i="28"/>
  <c r="K214" i="28"/>
  <c r="K215" i="28"/>
  <c r="K216" i="28"/>
  <c r="K217" i="28"/>
  <c r="K218" i="28"/>
  <c r="K219" i="28"/>
  <c r="K220" i="28"/>
  <c r="K221" i="28"/>
  <c r="K222" i="28"/>
  <c r="K223" i="28"/>
  <c r="K224" i="28"/>
  <c r="K225" i="28"/>
  <c r="K226" i="28"/>
  <c r="K227" i="28"/>
  <c r="K228" i="28"/>
  <c r="K229" i="28"/>
  <c r="K230" i="28"/>
  <c r="K231" i="28"/>
  <c r="K232" i="28"/>
  <c r="K233" i="28"/>
  <c r="K234" i="28"/>
  <c r="K235" i="28"/>
  <c r="K236" i="28"/>
  <c r="K237" i="28"/>
  <c r="K238" i="28"/>
  <c r="K239" i="28"/>
  <c r="K240" i="28"/>
  <c r="K241" i="28"/>
  <c r="K242" i="28"/>
  <c r="K243" i="28"/>
  <c r="K244" i="28"/>
  <c r="K245" i="28"/>
  <c r="K246" i="28"/>
  <c r="K247" i="28"/>
  <c r="K248" i="28"/>
  <c r="K249" i="28"/>
  <c r="K250" i="28"/>
  <c r="K251" i="28"/>
  <c r="K252" i="28"/>
  <c r="K253" i="28"/>
  <c r="K254" i="28"/>
  <c r="K255" i="28"/>
  <c r="K256" i="28"/>
  <c r="K257" i="28"/>
  <c r="K258" i="28"/>
  <c r="K259" i="28"/>
  <c r="K260" i="28"/>
  <c r="K261" i="28"/>
  <c r="K262" i="28"/>
  <c r="K263" i="28"/>
  <c r="K264" i="28"/>
  <c r="K265" i="28"/>
  <c r="K266" i="28"/>
  <c r="K267" i="28"/>
  <c r="K268" i="28"/>
  <c r="K269" i="28"/>
  <c r="K270" i="28"/>
  <c r="K271" i="28"/>
  <c r="K272" i="28"/>
  <c r="K273" i="28"/>
  <c r="K274" i="28"/>
  <c r="K275" i="28"/>
  <c r="K276" i="28"/>
  <c r="K277" i="28"/>
  <c r="K278" i="28"/>
  <c r="K279" i="28"/>
  <c r="K280" i="28"/>
  <c r="K281" i="28"/>
  <c r="K282" i="28"/>
  <c r="K283" i="28"/>
  <c r="K284" i="28"/>
  <c r="K285" i="28"/>
  <c r="K286" i="28"/>
  <c r="K287" i="28"/>
  <c r="K288" i="28"/>
  <c r="K289" i="28"/>
  <c r="K290" i="28"/>
  <c r="K291" i="28"/>
  <c r="K292" i="28"/>
  <c r="K293" i="28"/>
  <c r="K294" i="28"/>
  <c r="K295" i="28"/>
  <c r="K296" i="28"/>
  <c r="K298" i="28"/>
  <c r="K299" i="28"/>
  <c r="K300" i="28"/>
  <c r="K301" i="28"/>
  <c r="K302" i="28"/>
  <c r="K303" i="28"/>
  <c r="K304" i="28"/>
  <c r="K305" i="28"/>
  <c r="K306" i="28"/>
  <c r="K307" i="28"/>
  <c r="K308" i="28"/>
  <c r="K309" i="28"/>
  <c r="K310" i="28"/>
  <c r="K5" i="28"/>
  <c r="H6" i="28"/>
  <c r="H7" i="28"/>
  <c r="H8" i="28"/>
  <c r="H9" i="28"/>
  <c r="H10" i="28"/>
  <c r="H11" i="28"/>
  <c r="H12" i="28"/>
  <c r="H13" i="28"/>
  <c r="H14" i="28"/>
  <c r="H15" i="28"/>
  <c r="H16" i="28"/>
  <c r="H17" i="28"/>
  <c r="H18" i="28"/>
  <c r="H19" i="28"/>
  <c r="H20" i="28"/>
  <c r="H21" i="28"/>
  <c r="H22" i="28"/>
  <c r="H23" i="28"/>
  <c r="H24" i="28"/>
  <c r="H25" i="28"/>
  <c r="H26" i="28"/>
  <c r="H27" i="28"/>
  <c r="H28" i="28"/>
  <c r="H29" i="28"/>
  <c r="H30" i="28"/>
  <c r="H31" i="28"/>
  <c r="H32" i="28"/>
  <c r="H33" i="28"/>
  <c r="H34" i="28"/>
  <c r="H35" i="28"/>
  <c r="H36" i="28"/>
  <c r="H37" i="28"/>
  <c r="H38" i="28"/>
  <c r="H39" i="28"/>
  <c r="H40" i="28"/>
  <c r="H41" i="28"/>
  <c r="H42" i="28"/>
  <c r="H43" i="28"/>
  <c r="H44" i="28"/>
  <c r="H45" i="28"/>
  <c r="H46" i="28"/>
  <c r="H47" i="28"/>
  <c r="H48" i="28"/>
  <c r="H49" i="28"/>
  <c r="H50" i="28"/>
  <c r="H51" i="28"/>
  <c r="H52" i="28"/>
  <c r="H53" i="28"/>
  <c r="H54" i="28"/>
  <c r="H55" i="28"/>
  <c r="H56" i="28"/>
  <c r="H57" i="28"/>
  <c r="H58" i="28"/>
  <c r="H59" i="28"/>
  <c r="H60" i="28"/>
  <c r="H61" i="28"/>
  <c r="H62" i="28"/>
  <c r="H63" i="28"/>
  <c r="H64" i="28"/>
  <c r="H65" i="28"/>
  <c r="H66" i="28"/>
  <c r="H67" i="28"/>
  <c r="H68" i="28"/>
  <c r="H69" i="28"/>
  <c r="H70" i="28"/>
  <c r="H71" i="28"/>
  <c r="H72" i="28"/>
  <c r="H73" i="28"/>
  <c r="H74" i="28"/>
  <c r="H75" i="28"/>
  <c r="H76" i="28"/>
  <c r="H77" i="28"/>
  <c r="H78" i="28"/>
  <c r="H79" i="28"/>
  <c r="H80" i="28"/>
  <c r="H81" i="28"/>
  <c r="H82" i="28"/>
  <c r="H83" i="28"/>
  <c r="H84" i="28"/>
  <c r="H85" i="28"/>
  <c r="H86" i="28"/>
  <c r="H87" i="28"/>
  <c r="H88" i="28"/>
  <c r="H89" i="28"/>
  <c r="H90" i="28"/>
  <c r="H91" i="28"/>
  <c r="H92" i="28"/>
  <c r="H93" i="28"/>
  <c r="H94" i="28"/>
  <c r="H95" i="28"/>
  <c r="H96" i="28"/>
  <c r="H97" i="28"/>
  <c r="H98" i="28"/>
  <c r="H99" i="28"/>
  <c r="H100" i="28"/>
  <c r="H101" i="28"/>
  <c r="H102" i="28"/>
  <c r="H103" i="28"/>
  <c r="H104" i="28"/>
  <c r="H105" i="28"/>
  <c r="H106" i="28"/>
  <c r="H107" i="28"/>
  <c r="H108" i="28"/>
  <c r="H109" i="28"/>
  <c r="H110" i="28"/>
  <c r="H111" i="28"/>
  <c r="H112" i="28"/>
  <c r="H113" i="28"/>
  <c r="H114" i="28"/>
  <c r="H115" i="28"/>
  <c r="H116" i="28"/>
  <c r="H117" i="28"/>
  <c r="H118" i="28"/>
  <c r="H119" i="28"/>
  <c r="H120" i="28"/>
  <c r="H121" i="28"/>
  <c r="H122" i="28"/>
  <c r="H123" i="28"/>
  <c r="H124" i="28"/>
  <c r="H125" i="28"/>
  <c r="H126" i="28"/>
  <c r="H127" i="28"/>
  <c r="H128" i="28"/>
  <c r="H129" i="28"/>
  <c r="H130" i="28"/>
  <c r="H131" i="28"/>
  <c r="H132" i="28"/>
  <c r="H133" i="28"/>
  <c r="H134" i="28"/>
  <c r="H135" i="28"/>
  <c r="H136" i="28"/>
  <c r="H137" i="28"/>
  <c r="H138" i="28"/>
  <c r="H139" i="28"/>
  <c r="H140" i="28"/>
  <c r="H141" i="28"/>
  <c r="H142" i="28"/>
  <c r="H143" i="28"/>
  <c r="H144" i="28"/>
  <c r="H145" i="28"/>
  <c r="H146" i="28"/>
  <c r="H147" i="28"/>
  <c r="H148" i="28"/>
  <c r="H149" i="28"/>
  <c r="H150" i="28"/>
  <c r="H151" i="28"/>
  <c r="H152" i="28"/>
  <c r="H153" i="28"/>
  <c r="H154" i="28"/>
  <c r="H155" i="28"/>
  <c r="H156" i="28"/>
  <c r="H157" i="28"/>
  <c r="H158" i="28"/>
  <c r="H159" i="28"/>
  <c r="H160" i="28"/>
  <c r="H161" i="28"/>
  <c r="H162" i="28"/>
  <c r="H163" i="28"/>
  <c r="H164" i="28"/>
  <c r="H165" i="28"/>
  <c r="H166" i="28"/>
  <c r="H167" i="28"/>
  <c r="H168" i="28"/>
  <c r="H169" i="28"/>
  <c r="H170" i="28"/>
  <c r="H171" i="28"/>
  <c r="H172" i="28"/>
  <c r="H173" i="28"/>
  <c r="H174" i="28"/>
  <c r="H175" i="28"/>
  <c r="H176" i="28"/>
  <c r="H177" i="28"/>
  <c r="H178" i="28"/>
  <c r="H179" i="28"/>
  <c r="H180" i="28"/>
  <c r="H181" i="28"/>
  <c r="H182" i="28"/>
  <c r="H183" i="28"/>
  <c r="H184" i="28"/>
  <c r="H185" i="28"/>
  <c r="H186" i="28"/>
  <c r="H187" i="28"/>
  <c r="H188" i="28"/>
  <c r="H189" i="28"/>
  <c r="H190" i="28"/>
  <c r="H191" i="28"/>
  <c r="H192" i="28"/>
  <c r="H193" i="28"/>
  <c r="H194" i="28"/>
  <c r="H195" i="28"/>
  <c r="H196" i="28"/>
  <c r="H197" i="28"/>
  <c r="H198" i="28"/>
  <c r="H199" i="28"/>
  <c r="H200" i="28"/>
  <c r="H201" i="28"/>
  <c r="H202" i="28"/>
  <c r="H203" i="28"/>
  <c r="H204" i="28"/>
  <c r="H205" i="28"/>
  <c r="H206" i="28"/>
  <c r="H207" i="28"/>
  <c r="H208" i="28"/>
  <c r="H209" i="28"/>
  <c r="H210" i="28"/>
  <c r="H211" i="28"/>
  <c r="H212" i="28"/>
  <c r="H213" i="28"/>
  <c r="H214" i="28"/>
  <c r="H215" i="28"/>
  <c r="H216" i="28"/>
  <c r="H217" i="28"/>
  <c r="H218" i="28"/>
  <c r="H219" i="28"/>
  <c r="H220" i="28"/>
  <c r="H221" i="28"/>
  <c r="H222" i="28"/>
  <c r="H223" i="28"/>
  <c r="H224" i="28"/>
  <c r="H225" i="28"/>
  <c r="H226" i="28"/>
  <c r="H227" i="28"/>
  <c r="H228" i="28"/>
  <c r="H229" i="28"/>
  <c r="H230" i="28"/>
  <c r="H231" i="28"/>
  <c r="H232" i="28"/>
  <c r="H233" i="28"/>
  <c r="H234" i="28"/>
  <c r="H235" i="28"/>
  <c r="H236" i="28"/>
  <c r="H237" i="28"/>
  <c r="H238" i="28"/>
  <c r="H239" i="28"/>
  <c r="H240" i="28"/>
  <c r="H241" i="28"/>
  <c r="H242" i="28"/>
  <c r="H243" i="28"/>
  <c r="H244" i="28"/>
  <c r="H245" i="28"/>
  <c r="H246" i="28"/>
  <c r="H247" i="28"/>
  <c r="H248" i="28"/>
  <c r="H249" i="28"/>
  <c r="H250" i="28"/>
  <c r="H251" i="28"/>
  <c r="H252" i="28"/>
  <c r="H253" i="28"/>
  <c r="H254" i="28"/>
  <c r="H255" i="28"/>
  <c r="H256" i="28"/>
  <c r="H257" i="28"/>
  <c r="H258" i="28"/>
  <c r="H259" i="28"/>
  <c r="H260" i="28"/>
  <c r="H261" i="28"/>
  <c r="H262" i="28"/>
  <c r="H263" i="28"/>
  <c r="H264" i="28"/>
  <c r="H265" i="28"/>
  <c r="H266" i="28"/>
  <c r="H267" i="28"/>
  <c r="H268" i="28"/>
  <c r="H269" i="28"/>
  <c r="H270" i="28"/>
  <c r="H271" i="28"/>
  <c r="H272" i="28"/>
  <c r="H273" i="28"/>
  <c r="H274" i="28"/>
  <c r="H275" i="28"/>
  <c r="H276" i="28"/>
  <c r="H277" i="28"/>
  <c r="H278" i="28"/>
  <c r="H279" i="28"/>
  <c r="H280" i="28"/>
  <c r="H281" i="28"/>
  <c r="H282" i="28"/>
  <c r="H283" i="28"/>
  <c r="H284" i="28"/>
  <c r="H285" i="28"/>
  <c r="H286" i="28"/>
  <c r="H287" i="28"/>
  <c r="H288" i="28"/>
  <c r="H289" i="28"/>
  <c r="H290" i="28"/>
  <c r="H291" i="28"/>
  <c r="H292" i="28"/>
  <c r="H293" i="28"/>
  <c r="H294" i="28"/>
  <c r="H295" i="28"/>
  <c r="H296" i="28"/>
  <c r="H297" i="28"/>
  <c r="H298" i="28"/>
  <c r="H299" i="28"/>
  <c r="H300" i="28"/>
  <c r="H301" i="28"/>
  <c r="H302" i="28"/>
  <c r="H303" i="28"/>
  <c r="H304" i="28"/>
  <c r="H305" i="28"/>
  <c r="H306" i="28"/>
  <c r="H307" i="28"/>
  <c r="H308" i="28"/>
  <c r="H309" i="28"/>
  <c r="H310" i="28"/>
  <c r="H5" i="28"/>
  <c r="N18" i="20"/>
  <c r="N19" i="20"/>
  <c r="N20" i="20"/>
  <c r="N21" i="20"/>
  <c r="N22" i="20"/>
  <c r="N23" i="20"/>
  <c r="N24" i="20"/>
  <c r="N25" i="20"/>
  <c r="N26" i="20"/>
  <c r="N27" i="20"/>
  <c r="N28" i="20"/>
  <c r="N29" i="20"/>
  <c r="N30" i="20"/>
  <c r="N31" i="20"/>
  <c r="N32" i="20"/>
  <c r="N33" i="20"/>
  <c r="N34" i="20"/>
  <c r="N35" i="20"/>
  <c r="N36" i="20"/>
  <c r="N37" i="20"/>
  <c r="N38" i="20"/>
  <c r="N39" i="20"/>
  <c r="N40" i="20"/>
  <c r="N41" i="20"/>
  <c r="N42" i="20"/>
  <c r="N43" i="20"/>
  <c r="N44" i="20"/>
  <c r="N45" i="20"/>
  <c r="N46" i="20"/>
  <c r="N47" i="20"/>
  <c r="N48" i="20"/>
  <c r="N49" i="20"/>
  <c r="N50" i="20"/>
  <c r="N51" i="20"/>
  <c r="N52" i="20"/>
  <c r="N53" i="20"/>
  <c r="N54" i="20"/>
  <c r="N55" i="20"/>
  <c r="N56" i="20"/>
  <c r="N57" i="20"/>
  <c r="N58" i="20"/>
  <c r="N59" i="20"/>
  <c r="N60" i="20"/>
  <c r="N61" i="20"/>
  <c r="N62" i="20"/>
  <c r="N63" i="20"/>
  <c r="N64" i="20"/>
  <c r="N65" i="20"/>
  <c r="N66" i="20"/>
  <c r="N67" i="20"/>
  <c r="N68" i="20"/>
  <c r="N69" i="20"/>
  <c r="N70" i="20"/>
  <c r="N71" i="20"/>
  <c r="N72" i="20"/>
  <c r="N73" i="20"/>
  <c r="N74" i="20"/>
  <c r="N75" i="20"/>
  <c r="N76" i="20"/>
  <c r="N77" i="20"/>
  <c r="N78" i="20"/>
  <c r="N79" i="20"/>
  <c r="N80" i="20"/>
  <c r="N81" i="20"/>
  <c r="N82" i="20"/>
  <c r="N83" i="20"/>
  <c r="N84" i="20"/>
  <c r="N85" i="20"/>
  <c r="N86" i="20"/>
  <c r="N87" i="20"/>
  <c r="N88" i="20"/>
  <c r="N89" i="20"/>
  <c r="N90" i="20"/>
  <c r="N91" i="20"/>
  <c r="N92" i="20"/>
  <c r="N93" i="20"/>
  <c r="N94" i="20"/>
  <c r="N95" i="20"/>
  <c r="N96" i="20"/>
  <c r="N97" i="20"/>
  <c r="N98" i="20"/>
  <c r="N99" i="20"/>
  <c r="N100" i="20"/>
  <c r="N101" i="20"/>
  <c r="N102" i="20"/>
  <c r="N103" i="20"/>
  <c r="N104" i="20"/>
  <c r="N105" i="20"/>
  <c r="N106" i="20"/>
  <c r="N107" i="20"/>
  <c r="N108" i="20"/>
  <c r="N109" i="20"/>
  <c r="N110" i="20"/>
  <c r="N111" i="20"/>
  <c r="N112" i="20"/>
  <c r="N113" i="20"/>
  <c r="N114" i="20"/>
  <c r="N115" i="20"/>
  <c r="N116" i="20"/>
  <c r="N117" i="20"/>
  <c r="N118" i="20"/>
  <c r="N119" i="20"/>
  <c r="N120" i="20"/>
  <c r="N121" i="20"/>
  <c r="N122" i="20"/>
  <c r="N123" i="20"/>
  <c r="N124" i="20"/>
  <c r="N125" i="20"/>
  <c r="N126" i="20"/>
  <c r="N127" i="20"/>
  <c r="N128" i="20"/>
  <c r="N129" i="20"/>
  <c r="N130" i="20"/>
  <c r="N131" i="20"/>
  <c r="N132" i="20"/>
  <c r="N133" i="20"/>
  <c r="N134" i="20"/>
  <c r="N135" i="20"/>
  <c r="N136" i="20"/>
  <c r="N137" i="20"/>
  <c r="N138" i="20"/>
  <c r="N139" i="20"/>
  <c r="N140" i="20"/>
  <c r="N141" i="20"/>
  <c r="N142" i="20"/>
  <c r="N143" i="20"/>
  <c r="N144" i="20"/>
  <c r="N145" i="20"/>
  <c r="N146" i="20"/>
  <c r="N147" i="20"/>
  <c r="N148" i="20"/>
  <c r="N149" i="20"/>
  <c r="N150" i="20"/>
  <c r="N151" i="20"/>
  <c r="N152" i="20"/>
  <c r="N153" i="20"/>
  <c r="N154" i="20"/>
  <c r="N155" i="20"/>
  <c r="N156" i="20"/>
  <c r="N157" i="20"/>
  <c r="N158" i="20"/>
  <c r="N159" i="20"/>
  <c r="N160" i="20"/>
  <c r="N161" i="20"/>
  <c r="N162" i="20"/>
  <c r="N163" i="20"/>
  <c r="N164" i="20"/>
  <c r="N165" i="20"/>
  <c r="N166" i="20"/>
  <c r="N167" i="20"/>
  <c r="N168" i="20"/>
  <c r="N169" i="20"/>
  <c r="N170" i="20"/>
  <c r="N171" i="20"/>
  <c r="N172" i="20"/>
  <c r="N17" i="20"/>
  <c r="M18" i="20"/>
  <c r="M19" i="20"/>
  <c r="M20" i="20"/>
  <c r="M21" i="20"/>
  <c r="M22" i="20"/>
  <c r="M23" i="20"/>
  <c r="M24" i="20"/>
  <c r="M25" i="20"/>
  <c r="M26" i="20"/>
  <c r="M27" i="20"/>
  <c r="M28" i="20"/>
  <c r="M29" i="20"/>
  <c r="M30" i="20"/>
  <c r="M31" i="20"/>
  <c r="M32" i="20"/>
  <c r="M33" i="20"/>
  <c r="M34" i="20"/>
  <c r="M35" i="20"/>
  <c r="M36" i="20"/>
  <c r="M37" i="20"/>
  <c r="M38" i="20"/>
  <c r="M39" i="20"/>
  <c r="M40" i="20"/>
  <c r="M41" i="20"/>
  <c r="M42" i="20"/>
  <c r="M43" i="20"/>
  <c r="M44" i="20"/>
  <c r="M45" i="20"/>
  <c r="M46" i="20"/>
  <c r="M47" i="20"/>
  <c r="M48" i="20"/>
  <c r="M49" i="20"/>
  <c r="M50" i="20"/>
  <c r="M51" i="20"/>
  <c r="M52" i="20"/>
  <c r="M53" i="20"/>
  <c r="M54" i="20"/>
  <c r="M55" i="20"/>
  <c r="M56" i="20"/>
  <c r="M57" i="20"/>
  <c r="M58" i="20"/>
  <c r="M59" i="20"/>
  <c r="M60" i="20"/>
  <c r="M61" i="20"/>
  <c r="M62" i="20"/>
  <c r="M63" i="20"/>
  <c r="M64" i="20"/>
  <c r="M65" i="20"/>
  <c r="M66" i="20"/>
  <c r="M67" i="20"/>
  <c r="M68" i="20"/>
  <c r="M69" i="20"/>
  <c r="M70" i="20"/>
  <c r="M71" i="20"/>
  <c r="M72" i="20"/>
  <c r="M73" i="20"/>
  <c r="M74" i="20"/>
  <c r="M75" i="20"/>
  <c r="M76" i="20"/>
  <c r="M77" i="20"/>
  <c r="M78" i="20"/>
  <c r="M79" i="20"/>
  <c r="M80" i="20"/>
  <c r="M81" i="20"/>
  <c r="M82" i="20"/>
  <c r="M83" i="20"/>
  <c r="M84" i="20"/>
  <c r="M85" i="20"/>
  <c r="M86" i="20"/>
  <c r="M87" i="20"/>
  <c r="M88" i="20"/>
  <c r="M89" i="20"/>
  <c r="M90" i="20"/>
  <c r="M91" i="20"/>
  <c r="M92" i="20"/>
  <c r="M93" i="20"/>
  <c r="M94" i="20"/>
  <c r="M95" i="20"/>
  <c r="M96" i="20"/>
  <c r="M97" i="20"/>
  <c r="M98" i="20"/>
  <c r="M99" i="20"/>
  <c r="M100" i="20"/>
  <c r="M101" i="20"/>
  <c r="M102" i="20"/>
  <c r="M103" i="20"/>
  <c r="M104" i="20"/>
  <c r="M105" i="20"/>
  <c r="M106" i="20"/>
  <c r="M107" i="20"/>
  <c r="M108" i="20"/>
  <c r="M109" i="20"/>
  <c r="M110" i="20"/>
  <c r="M111" i="20"/>
  <c r="M112" i="20"/>
  <c r="M113" i="20"/>
  <c r="M114" i="20"/>
  <c r="M115" i="20"/>
  <c r="M116" i="20"/>
  <c r="M117" i="20"/>
  <c r="M118" i="20"/>
  <c r="M119" i="20"/>
  <c r="M120" i="20"/>
  <c r="M121" i="20"/>
  <c r="M122" i="20"/>
  <c r="M123" i="20"/>
  <c r="M124" i="20"/>
  <c r="M125" i="20"/>
  <c r="M126" i="20"/>
  <c r="M127" i="20"/>
  <c r="M128" i="20"/>
  <c r="M129" i="20"/>
  <c r="M130" i="20"/>
  <c r="M131" i="20"/>
  <c r="M132" i="20"/>
  <c r="M133" i="20"/>
  <c r="M134" i="20"/>
  <c r="M135" i="20"/>
  <c r="M136" i="20"/>
  <c r="M137" i="20"/>
  <c r="M138" i="20"/>
  <c r="M139" i="20"/>
  <c r="M140" i="20"/>
  <c r="M141" i="20"/>
  <c r="M142" i="20"/>
  <c r="M143" i="20"/>
  <c r="M144" i="20"/>
  <c r="M145" i="20"/>
  <c r="M146" i="20"/>
  <c r="M147" i="20"/>
  <c r="M148" i="20"/>
  <c r="M149" i="20"/>
  <c r="M150" i="20"/>
  <c r="M151" i="20"/>
  <c r="M152" i="20"/>
  <c r="M153" i="20"/>
  <c r="M154" i="20"/>
  <c r="M155" i="20"/>
  <c r="M156" i="20"/>
  <c r="M157" i="20"/>
  <c r="M158" i="20"/>
  <c r="M159" i="20"/>
  <c r="M160" i="20"/>
  <c r="M161" i="20"/>
  <c r="M162" i="20"/>
  <c r="M163" i="20"/>
  <c r="M164" i="20"/>
  <c r="M165" i="20"/>
  <c r="M166" i="20"/>
  <c r="M167" i="20"/>
  <c r="M168" i="20"/>
  <c r="M169" i="20"/>
  <c r="M170" i="20"/>
  <c r="M171" i="20"/>
  <c r="M172" i="20"/>
  <c r="M17" i="20"/>
  <c r="L18" i="20"/>
  <c r="L19" i="20"/>
  <c r="L20" i="20"/>
  <c r="L21" i="20"/>
  <c r="L22" i="20"/>
  <c r="L23" i="20"/>
  <c r="L24" i="20"/>
  <c r="L25" i="20"/>
  <c r="L26" i="20"/>
  <c r="L27" i="20"/>
  <c r="L28" i="20"/>
  <c r="L29" i="20"/>
  <c r="L30" i="20"/>
  <c r="L31" i="20"/>
  <c r="L32" i="20"/>
  <c r="L33" i="20"/>
  <c r="L34" i="20"/>
  <c r="L35" i="20"/>
  <c r="L36" i="20"/>
  <c r="L37" i="20"/>
  <c r="L38" i="20"/>
  <c r="L39" i="20"/>
  <c r="L40" i="20"/>
  <c r="L41" i="20"/>
  <c r="L42" i="20"/>
  <c r="L43" i="20"/>
  <c r="L44" i="20"/>
  <c r="L45" i="20"/>
  <c r="L46" i="20"/>
  <c r="L47" i="20"/>
  <c r="L48" i="20"/>
  <c r="L49" i="20"/>
  <c r="L50" i="20"/>
  <c r="L51" i="20"/>
  <c r="L52" i="20"/>
  <c r="L53" i="20"/>
  <c r="L54" i="20"/>
  <c r="L55" i="20"/>
  <c r="L56" i="20"/>
  <c r="L57" i="20"/>
  <c r="L58" i="20"/>
  <c r="L59" i="20"/>
  <c r="L60" i="20"/>
  <c r="L61" i="20"/>
  <c r="L62" i="20"/>
  <c r="L63" i="20"/>
  <c r="L64" i="20"/>
  <c r="L65" i="20"/>
  <c r="L66" i="20"/>
  <c r="L67" i="20"/>
  <c r="L68" i="20"/>
  <c r="L69" i="20"/>
  <c r="L70" i="20"/>
  <c r="L71" i="20"/>
  <c r="L72" i="20"/>
  <c r="L73" i="20"/>
  <c r="L74" i="20"/>
  <c r="L75" i="20"/>
  <c r="L76" i="20"/>
  <c r="L77" i="20"/>
  <c r="L78" i="20"/>
  <c r="L79" i="20"/>
  <c r="L80" i="20"/>
  <c r="L81" i="20"/>
  <c r="L82" i="20"/>
  <c r="L83" i="20"/>
  <c r="L84" i="20"/>
  <c r="L85" i="20"/>
  <c r="L86" i="20"/>
  <c r="L87" i="20"/>
  <c r="L88" i="20"/>
  <c r="L89" i="20"/>
  <c r="L90" i="20"/>
  <c r="L91" i="20"/>
  <c r="L92" i="20"/>
  <c r="L93" i="20"/>
  <c r="L94" i="20"/>
  <c r="L95" i="20"/>
  <c r="L96" i="20"/>
  <c r="L97" i="20"/>
  <c r="L98" i="20"/>
  <c r="L99" i="20"/>
  <c r="L100" i="20"/>
  <c r="L101" i="20"/>
  <c r="L102" i="20"/>
  <c r="L103" i="20"/>
  <c r="L104" i="20"/>
  <c r="L105" i="20"/>
  <c r="L106" i="20"/>
  <c r="L107" i="20"/>
  <c r="L108" i="20"/>
  <c r="L109" i="20"/>
  <c r="L110" i="20"/>
  <c r="L111" i="20"/>
  <c r="L112" i="20"/>
  <c r="L113" i="20"/>
  <c r="L114" i="20"/>
  <c r="L115" i="20"/>
  <c r="L116" i="20"/>
  <c r="L117" i="20"/>
  <c r="L118" i="20"/>
  <c r="L119" i="20"/>
  <c r="L120" i="20"/>
  <c r="L121" i="20"/>
  <c r="L122" i="20"/>
  <c r="L123" i="20"/>
  <c r="L124" i="20"/>
  <c r="L125" i="20"/>
  <c r="L126" i="20"/>
  <c r="L127" i="20"/>
  <c r="L128" i="20"/>
  <c r="L129" i="20"/>
  <c r="L130" i="20"/>
  <c r="L131" i="20"/>
  <c r="L132" i="20"/>
  <c r="L133" i="20"/>
  <c r="L134" i="20"/>
  <c r="L135" i="20"/>
  <c r="L136" i="20"/>
  <c r="L137" i="20"/>
  <c r="L138" i="20"/>
  <c r="L139" i="20"/>
  <c r="L140" i="20"/>
  <c r="L141" i="20"/>
  <c r="L142" i="20"/>
  <c r="L143" i="20"/>
  <c r="L144" i="20"/>
  <c r="L145" i="20"/>
  <c r="L146" i="20"/>
  <c r="L147" i="20"/>
  <c r="L148" i="20"/>
  <c r="L149" i="20"/>
  <c r="L150" i="20"/>
  <c r="L151" i="20"/>
  <c r="L152" i="20"/>
  <c r="L153" i="20"/>
  <c r="L154" i="20"/>
  <c r="L155" i="20"/>
  <c r="L156" i="20"/>
  <c r="L157" i="20"/>
  <c r="L158" i="20"/>
  <c r="L159" i="20"/>
  <c r="L160" i="20"/>
  <c r="L161" i="20"/>
  <c r="L162" i="20"/>
  <c r="L163" i="20"/>
  <c r="L164" i="20"/>
  <c r="L165" i="20"/>
  <c r="L166" i="20"/>
  <c r="L167" i="20"/>
  <c r="L168" i="20"/>
  <c r="L169" i="20"/>
  <c r="L170" i="20"/>
  <c r="L171" i="20"/>
  <c r="L172" i="20"/>
  <c r="L17" i="20"/>
  <c r="K18" i="20"/>
  <c r="K19" i="20"/>
  <c r="K20" i="20"/>
  <c r="K21" i="20"/>
  <c r="K22" i="20"/>
  <c r="K23" i="20"/>
  <c r="K24" i="20"/>
  <c r="K25" i="20"/>
  <c r="K26" i="20"/>
  <c r="K27" i="20"/>
  <c r="K28" i="20"/>
  <c r="K29" i="20"/>
  <c r="K30" i="20"/>
  <c r="K31" i="20"/>
  <c r="K32" i="20"/>
  <c r="K33" i="20"/>
  <c r="K34" i="20"/>
  <c r="K35" i="20"/>
  <c r="K36" i="20"/>
  <c r="K37" i="20"/>
  <c r="K38" i="20"/>
  <c r="K39" i="20"/>
  <c r="K40" i="20"/>
  <c r="K41" i="20"/>
  <c r="K42" i="20"/>
  <c r="K43" i="20"/>
  <c r="K44" i="20"/>
  <c r="K45" i="20"/>
  <c r="K46" i="20"/>
  <c r="K47" i="20"/>
  <c r="K48" i="20"/>
  <c r="K49" i="20"/>
  <c r="K50" i="20"/>
  <c r="K51" i="20"/>
  <c r="K52" i="20"/>
  <c r="K53" i="20"/>
  <c r="K54" i="20"/>
  <c r="K55" i="20"/>
  <c r="K56" i="20"/>
  <c r="K57" i="20"/>
  <c r="K58" i="20"/>
  <c r="K59" i="20"/>
  <c r="K60" i="20"/>
  <c r="K61" i="20"/>
  <c r="K62" i="20"/>
  <c r="K63" i="20"/>
  <c r="K64" i="20"/>
  <c r="K65" i="20"/>
  <c r="K66" i="20"/>
  <c r="K67" i="20"/>
  <c r="K68" i="20"/>
  <c r="K69" i="20"/>
  <c r="K70" i="20"/>
  <c r="K71" i="20"/>
  <c r="K72" i="20"/>
  <c r="K73" i="20"/>
  <c r="K74" i="20"/>
  <c r="K75" i="20"/>
  <c r="K76" i="20"/>
  <c r="K77" i="20"/>
  <c r="K78" i="20"/>
  <c r="K79" i="20"/>
  <c r="K80" i="20"/>
  <c r="K81" i="20"/>
  <c r="K82" i="20"/>
  <c r="K83" i="20"/>
  <c r="K84" i="20"/>
  <c r="K85" i="20"/>
  <c r="K86" i="20"/>
  <c r="K87" i="20"/>
  <c r="K88" i="20"/>
  <c r="K89" i="20"/>
  <c r="K90" i="20"/>
  <c r="K91" i="20"/>
  <c r="K92" i="20"/>
  <c r="K93" i="20"/>
  <c r="K94" i="20"/>
  <c r="K95" i="20"/>
  <c r="K96" i="20"/>
  <c r="K97" i="20"/>
  <c r="K98" i="20"/>
  <c r="K99" i="20"/>
  <c r="K100" i="20"/>
  <c r="K101" i="20"/>
  <c r="K102" i="20"/>
  <c r="K103" i="20"/>
  <c r="K104" i="20"/>
  <c r="K105" i="20"/>
  <c r="K106" i="20"/>
  <c r="K107" i="20"/>
  <c r="K108" i="20"/>
  <c r="K109" i="20"/>
  <c r="K110" i="20"/>
  <c r="K111" i="20"/>
  <c r="K112" i="20"/>
  <c r="K113" i="20"/>
  <c r="K114" i="20"/>
  <c r="K115" i="20"/>
  <c r="K116" i="20"/>
  <c r="K117" i="20"/>
  <c r="K118" i="20"/>
  <c r="K119" i="20"/>
  <c r="K120" i="20"/>
  <c r="K121" i="20"/>
  <c r="K122" i="20"/>
  <c r="K123" i="20"/>
  <c r="K124" i="20"/>
  <c r="K125" i="20"/>
  <c r="K126" i="20"/>
  <c r="K127" i="20"/>
  <c r="K128" i="20"/>
  <c r="K129" i="20"/>
  <c r="K130" i="20"/>
  <c r="K131" i="20"/>
  <c r="K132" i="20"/>
  <c r="K133" i="20"/>
  <c r="K134" i="20"/>
  <c r="K135" i="20"/>
  <c r="K136" i="20"/>
  <c r="K137" i="20"/>
  <c r="K138" i="20"/>
  <c r="K139" i="20"/>
  <c r="K140" i="20"/>
  <c r="K141" i="20"/>
  <c r="K142" i="20"/>
  <c r="K143" i="20"/>
  <c r="K144" i="20"/>
  <c r="K145" i="20"/>
  <c r="K146" i="20"/>
  <c r="K147" i="20"/>
  <c r="K148" i="20"/>
  <c r="K149" i="20"/>
  <c r="K150" i="20"/>
  <c r="K151" i="20"/>
  <c r="K152" i="20"/>
  <c r="K153" i="20"/>
  <c r="K154" i="20"/>
  <c r="K155" i="20"/>
  <c r="K156" i="20"/>
  <c r="K157" i="20"/>
  <c r="K158" i="20"/>
  <c r="K159" i="20"/>
  <c r="K160" i="20"/>
  <c r="K161" i="20"/>
  <c r="K162" i="20"/>
  <c r="K163" i="20"/>
  <c r="K164" i="20"/>
  <c r="K165" i="20"/>
  <c r="K166" i="20"/>
  <c r="K167" i="20"/>
  <c r="K168" i="20"/>
  <c r="K169" i="20"/>
  <c r="K170" i="20"/>
  <c r="K171" i="20"/>
  <c r="K172" i="20"/>
  <c r="K17" i="20"/>
  <c r="J20" i="20"/>
  <c r="Q18" i="20"/>
  <c r="O18" i="20"/>
  <c r="P18" i="20" s="1"/>
  <c r="C17" i="27"/>
  <c r="C237" i="27"/>
  <c r="P5" i="75"/>
  <c r="P6" i="75"/>
  <c r="P7" i="75"/>
  <c r="P8" i="75"/>
  <c r="P9" i="75"/>
  <c r="P10" i="75"/>
  <c r="P11" i="75"/>
  <c r="P12" i="75"/>
  <c r="P13" i="75"/>
  <c r="P14" i="75"/>
  <c r="P15" i="75"/>
  <c r="P16" i="75"/>
  <c r="P17" i="75"/>
  <c r="P18" i="75"/>
  <c r="P19" i="75"/>
  <c r="P20" i="75"/>
  <c r="P21" i="75"/>
  <c r="P22" i="75"/>
  <c r="P23" i="75"/>
  <c r="P24" i="75"/>
  <c r="P25" i="75"/>
  <c r="P26" i="75"/>
  <c r="P27" i="75"/>
  <c r="P28" i="75"/>
  <c r="P29" i="75"/>
  <c r="P30" i="75"/>
  <c r="P31" i="75"/>
  <c r="P32" i="75"/>
  <c r="P33" i="75"/>
  <c r="P34" i="75"/>
  <c r="P35" i="75"/>
  <c r="P36" i="75"/>
  <c r="P37" i="75"/>
  <c r="P38" i="75"/>
  <c r="P39" i="75"/>
  <c r="P40" i="75"/>
  <c r="P41" i="75"/>
  <c r="P42" i="75"/>
  <c r="P43" i="75"/>
  <c r="P44" i="75"/>
  <c r="P45" i="75"/>
  <c r="P46" i="75"/>
  <c r="P47" i="75"/>
  <c r="P48" i="75"/>
  <c r="P49" i="75"/>
  <c r="P50" i="75"/>
  <c r="P51" i="75"/>
  <c r="P52" i="75"/>
  <c r="P53" i="75"/>
  <c r="P54" i="75"/>
  <c r="P55" i="75"/>
  <c r="P56" i="75"/>
  <c r="P57" i="75"/>
  <c r="P58" i="75"/>
  <c r="P59" i="75"/>
  <c r="P60" i="75"/>
  <c r="P61" i="75"/>
  <c r="P62" i="75"/>
  <c r="P63" i="75"/>
  <c r="P64" i="75"/>
  <c r="P65" i="75"/>
  <c r="P66" i="75"/>
  <c r="P67" i="75"/>
  <c r="P68" i="75"/>
  <c r="P69" i="75"/>
  <c r="P70" i="75"/>
  <c r="P71" i="75"/>
  <c r="P72" i="75"/>
  <c r="P73" i="75"/>
  <c r="P74" i="75"/>
  <c r="P75" i="75"/>
  <c r="P76" i="75"/>
  <c r="P77" i="75"/>
  <c r="P78" i="75"/>
  <c r="P79" i="75"/>
  <c r="P80" i="75"/>
  <c r="P81" i="75"/>
  <c r="P82" i="75"/>
  <c r="P83" i="75"/>
  <c r="P84" i="75"/>
  <c r="P85" i="75"/>
  <c r="P86" i="75"/>
  <c r="P87" i="75"/>
  <c r="P88" i="75"/>
  <c r="P89" i="75"/>
  <c r="P90" i="75"/>
  <c r="P91" i="75"/>
  <c r="P92" i="75"/>
  <c r="P93" i="75"/>
  <c r="P94" i="75"/>
  <c r="P95" i="75"/>
  <c r="P96" i="75"/>
  <c r="P97" i="75"/>
  <c r="P98" i="75"/>
  <c r="P99" i="75"/>
  <c r="P100" i="75"/>
  <c r="P101" i="75"/>
  <c r="P102" i="75"/>
  <c r="P103" i="75"/>
  <c r="P104" i="75"/>
  <c r="P105" i="75"/>
  <c r="P106" i="75"/>
  <c r="P107" i="75"/>
  <c r="P4" i="75"/>
  <c r="O5" i="75"/>
  <c r="O6" i="75"/>
  <c r="O7" i="75"/>
  <c r="O8" i="75"/>
  <c r="O9" i="75"/>
  <c r="O10" i="75"/>
  <c r="O11" i="75"/>
  <c r="O12" i="75"/>
  <c r="O13" i="75"/>
  <c r="O14" i="75"/>
  <c r="O15" i="75"/>
  <c r="O16" i="75"/>
  <c r="O17" i="75"/>
  <c r="O18" i="75"/>
  <c r="O19" i="75"/>
  <c r="O20" i="75"/>
  <c r="O21" i="75"/>
  <c r="O22" i="75"/>
  <c r="O23" i="75"/>
  <c r="O24" i="75"/>
  <c r="O25" i="75"/>
  <c r="O26" i="75"/>
  <c r="O27" i="75"/>
  <c r="O28" i="75"/>
  <c r="O29" i="75"/>
  <c r="O30" i="75"/>
  <c r="O31" i="75"/>
  <c r="O32" i="75"/>
  <c r="O33" i="75"/>
  <c r="O34" i="75"/>
  <c r="O35" i="75"/>
  <c r="O36" i="75"/>
  <c r="O37" i="75"/>
  <c r="O38" i="75"/>
  <c r="O39" i="75"/>
  <c r="O40" i="75"/>
  <c r="O41" i="75"/>
  <c r="O42" i="75"/>
  <c r="O43" i="75"/>
  <c r="O44" i="75"/>
  <c r="O45" i="75"/>
  <c r="O46" i="75"/>
  <c r="O47" i="75"/>
  <c r="O48" i="75"/>
  <c r="O49" i="75"/>
  <c r="O50" i="75"/>
  <c r="O51" i="75"/>
  <c r="O52" i="75"/>
  <c r="O53" i="75"/>
  <c r="O54" i="75"/>
  <c r="O55" i="75"/>
  <c r="O56" i="75"/>
  <c r="O57" i="75"/>
  <c r="O58" i="75"/>
  <c r="O59" i="75"/>
  <c r="O60" i="75"/>
  <c r="O61" i="75"/>
  <c r="O62" i="75"/>
  <c r="O63" i="75"/>
  <c r="O64" i="75"/>
  <c r="O65" i="75"/>
  <c r="O66" i="75"/>
  <c r="O67" i="75"/>
  <c r="O68" i="75"/>
  <c r="O69" i="75"/>
  <c r="O70" i="75"/>
  <c r="O71" i="75"/>
  <c r="O72" i="75"/>
  <c r="O73" i="75"/>
  <c r="O74" i="75"/>
  <c r="O75" i="75"/>
  <c r="O76" i="75"/>
  <c r="O77" i="75"/>
  <c r="O78" i="75"/>
  <c r="O79" i="75"/>
  <c r="O80" i="75"/>
  <c r="O81" i="75"/>
  <c r="O82" i="75"/>
  <c r="O83" i="75"/>
  <c r="O84" i="75"/>
  <c r="O85" i="75"/>
  <c r="O86" i="75"/>
  <c r="O87" i="75"/>
  <c r="O88" i="75"/>
  <c r="O89" i="75"/>
  <c r="O90" i="75"/>
  <c r="O91" i="75"/>
  <c r="O92" i="75"/>
  <c r="O93" i="75"/>
  <c r="O94" i="75"/>
  <c r="O95" i="75"/>
  <c r="O96" i="75"/>
  <c r="O97" i="75"/>
  <c r="O98" i="75"/>
  <c r="O99" i="75"/>
  <c r="O100" i="75"/>
  <c r="O101" i="75"/>
  <c r="O102" i="75"/>
  <c r="O103" i="75"/>
  <c r="O104" i="75"/>
  <c r="O105" i="75"/>
  <c r="O106" i="75"/>
  <c r="O107" i="75"/>
  <c r="O4" i="75"/>
  <c r="N5" i="75"/>
  <c r="N6" i="75"/>
  <c r="N7" i="75"/>
  <c r="N8" i="75"/>
  <c r="N9" i="75"/>
  <c r="N10" i="75"/>
  <c r="N11" i="75"/>
  <c r="N12" i="75"/>
  <c r="N13" i="75"/>
  <c r="N14" i="75"/>
  <c r="N15" i="75"/>
  <c r="N16" i="75"/>
  <c r="N17" i="75"/>
  <c r="N18" i="75"/>
  <c r="N19" i="75"/>
  <c r="N20" i="75"/>
  <c r="N21" i="75"/>
  <c r="N22" i="75"/>
  <c r="N23" i="75"/>
  <c r="N24" i="75"/>
  <c r="N25" i="75"/>
  <c r="N26" i="75"/>
  <c r="N27" i="75"/>
  <c r="N28" i="75"/>
  <c r="N29" i="75"/>
  <c r="N30" i="75"/>
  <c r="N31" i="75"/>
  <c r="N32" i="75"/>
  <c r="N33" i="75"/>
  <c r="N34" i="75"/>
  <c r="N35" i="75"/>
  <c r="N36" i="75"/>
  <c r="N37" i="75"/>
  <c r="N38" i="75"/>
  <c r="N39" i="75"/>
  <c r="N40" i="75"/>
  <c r="N41" i="75"/>
  <c r="N42" i="75"/>
  <c r="N43" i="75"/>
  <c r="N44" i="75"/>
  <c r="N45" i="75"/>
  <c r="N46" i="75"/>
  <c r="N47" i="75"/>
  <c r="N48" i="75"/>
  <c r="N49" i="75"/>
  <c r="N50" i="75"/>
  <c r="N51" i="75"/>
  <c r="N52" i="75"/>
  <c r="N53" i="75"/>
  <c r="N54" i="75"/>
  <c r="N55" i="75"/>
  <c r="N56" i="75"/>
  <c r="N57" i="75"/>
  <c r="N58" i="75"/>
  <c r="N59" i="75"/>
  <c r="N60" i="75"/>
  <c r="N61" i="75"/>
  <c r="N62" i="75"/>
  <c r="N63" i="75"/>
  <c r="N64" i="75"/>
  <c r="N65" i="75"/>
  <c r="N66" i="75"/>
  <c r="N67" i="75"/>
  <c r="N68" i="75"/>
  <c r="N69" i="75"/>
  <c r="N70" i="75"/>
  <c r="N71" i="75"/>
  <c r="N72" i="75"/>
  <c r="N73" i="75"/>
  <c r="N74" i="75"/>
  <c r="N75" i="75"/>
  <c r="N76" i="75"/>
  <c r="N77" i="75"/>
  <c r="N78" i="75"/>
  <c r="N79" i="75"/>
  <c r="N80" i="75"/>
  <c r="N81" i="75"/>
  <c r="N82" i="75"/>
  <c r="N83" i="75"/>
  <c r="N84" i="75"/>
  <c r="N85" i="75"/>
  <c r="N86" i="75"/>
  <c r="N87" i="75"/>
  <c r="N88" i="75"/>
  <c r="N89" i="75"/>
  <c r="N90" i="75"/>
  <c r="N91" i="75"/>
  <c r="N92" i="75"/>
  <c r="N93" i="75"/>
  <c r="N94" i="75"/>
  <c r="N95" i="75"/>
  <c r="N96" i="75"/>
  <c r="N97" i="75"/>
  <c r="N98" i="75"/>
  <c r="N99" i="75"/>
  <c r="N100" i="75"/>
  <c r="N101" i="75"/>
  <c r="N102" i="75"/>
  <c r="N103" i="75"/>
  <c r="N104" i="75"/>
  <c r="N105" i="75"/>
  <c r="N106" i="75"/>
  <c r="N107" i="75"/>
  <c r="N4" i="75"/>
  <c r="M5" i="75"/>
  <c r="M6" i="75"/>
  <c r="M7" i="75"/>
  <c r="M8" i="75"/>
  <c r="M9" i="75"/>
  <c r="M10" i="75"/>
  <c r="M11" i="75"/>
  <c r="M12" i="75"/>
  <c r="M13" i="75"/>
  <c r="M14" i="75"/>
  <c r="M15" i="75"/>
  <c r="M16" i="75"/>
  <c r="M17" i="75"/>
  <c r="M18" i="75"/>
  <c r="M19" i="75"/>
  <c r="M20" i="75"/>
  <c r="M21" i="75"/>
  <c r="M22" i="75"/>
  <c r="M23" i="75"/>
  <c r="M24" i="75"/>
  <c r="M25" i="75"/>
  <c r="M26" i="75"/>
  <c r="M27" i="75"/>
  <c r="M28" i="75"/>
  <c r="M29" i="75"/>
  <c r="M30" i="75"/>
  <c r="M31" i="75"/>
  <c r="M32" i="75"/>
  <c r="M33" i="75"/>
  <c r="M34" i="75"/>
  <c r="M35" i="75"/>
  <c r="M36" i="75"/>
  <c r="M37" i="75"/>
  <c r="M38" i="75"/>
  <c r="M39" i="75"/>
  <c r="M40" i="75"/>
  <c r="M41" i="75"/>
  <c r="M42" i="75"/>
  <c r="M43" i="75"/>
  <c r="M44" i="75"/>
  <c r="M45" i="75"/>
  <c r="M46" i="75"/>
  <c r="M47" i="75"/>
  <c r="M48" i="75"/>
  <c r="M49" i="75"/>
  <c r="M50" i="75"/>
  <c r="M51" i="75"/>
  <c r="M52" i="75"/>
  <c r="M53" i="75"/>
  <c r="M54" i="75"/>
  <c r="M55" i="75"/>
  <c r="M56" i="75"/>
  <c r="M57" i="75"/>
  <c r="M58" i="75"/>
  <c r="M59" i="75"/>
  <c r="M60" i="75"/>
  <c r="M61" i="75"/>
  <c r="M62" i="75"/>
  <c r="M63" i="75"/>
  <c r="M64" i="75"/>
  <c r="M65" i="75"/>
  <c r="M66" i="75"/>
  <c r="M67" i="75"/>
  <c r="M68" i="75"/>
  <c r="M69" i="75"/>
  <c r="M70" i="75"/>
  <c r="M71" i="75"/>
  <c r="M72" i="75"/>
  <c r="M73" i="75"/>
  <c r="M74" i="75"/>
  <c r="M75" i="75"/>
  <c r="M76" i="75"/>
  <c r="M77" i="75"/>
  <c r="M78" i="75"/>
  <c r="M79" i="75"/>
  <c r="M80" i="75"/>
  <c r="M81" i="75"/>
  <c r="M82" i="75"/>
  <c r="M83" i="75"/>
  <c r="M84" i="75"/>
  <c r="M85" i="75"/>
  <c r="M86" i="75"/>
  <c r="M87" i="75"/>
  <c r="M88" i="75"/>
  <c r="M89" i="75"/>
  <c r="M90" i="75"/>
  <c r="M91" i="75"/>
  <c r="M92" i="75"/>
  <c r="M93" i="75"/>
  <c r="M94" i="75"/>
  <c r="M95" i="75"/>
  <c r="M96" i="75"/>
  <c r="M97" i="75"/>
  <c r="M98" i="75"/>
  <c r="M99" i="75"/>
  <c r="M100" i="75"/>
  <c r="M101" i="75"/>
  <c r="M102" i="75"/>
  <c r="M103" i="75"/>
  <c r="M104" i="75"/>
  <c r="M105" i="75"/>
  <c r="M106" i="75"/>
  <c r="M107" i="75"/>
  <c r="M4" i="75"/>
  <c r="L5" i="75"/>
  <c r="L6" i="75"/>
  <c r="L7" i="75"/>
  <c r="L8" i="75"/>
  <c r="L9" i="75"/>
  <c r="L10" i="75"/>
  <c r="L11" i="75"/>
  <c r="L12" i="75"/>
  <c r="L13" i="75"/>
  <c r="L14" i="75"/>
  <c r="L15" i="75"/>
  <c r="L16" i="75"/>
  <c r="L17" i="75"/>
  <c r="L18" i="75"/>
  <c r="L19" i="75"/>
  <c r="L20" i="75"/>
  <c r="L21" i="75"/>
  <c r="L22" i="75"/>
  <c r="L23" i="75"/>
  <c r="L24" i="75"/>
  <c r="L25" i="75"/>
  <c r="L26" i="75"/>
  <c r="L27" i="75"/>
  <c r="L28" i="75"/>
  <c r="L29" i="75"/>
  <c r="L30" i="75"/>
  <c r="L31" i="75"/>
  <c r="L32" i="75"/>
  <c r="L33" i="75"/>
  <c r="L34" i="75"/>
  <c r="L35" i="75"/>
  <c r="L36" i="75"/>
  <c r="L37" i="75"/>
  <c r="L38" i="75"/>
  <c r="L39" i="75"/>
  <c r="L40" i="75"/>
  <c r="L41" i="75"/>
  <c r="L42" i="75"/>
  <c r="L43" i="75"/>
  <c r="L44" i="75"/>
  <c r="L45" i="75"/>
  <c r="L46" i="75"/>
  <c r="L47" i="75"/>
  <c r="L48" i="75"/>
  <c r="L49" i="75"/>
  <c r="L50" i="75"/>
  <c r="L51" i="75"/>
  <c r="L52" i="75"/>
  <c r="L53" i="75"/>
  <c r="L54" i="75"/>
  <c r="L55" i="75"/>
  <c r="L56" i="75"/>
  <c r="L57" i="75"/>
  <c r="L58" i="75"/>
  <c r="L59" i="75"/>
  <c r="L60" i="75"/>
  <c r="L61" i="75"/>
  <c r="L62" i="75"/>
  <c r="L63" i="75"/>
  <c r="L64" i="75"/>
  <c r="L65" i="75"/>
  <c r="L66" i="75"/>
  <c r="L67" i="75"/>
  <c r="L68" i="75"/>
  <c r="L69" i="75"/>
  <c r="L70" i="75"/>
  <c r="L71" i="75"/>
  <c r="L72" i="75"/>
  <c r="L73" i="75"/>
  <c r="L74" i="75"/>
  <c r="L75" i="75"/>
  <c r="L76" i="75"/>
  <c r="L77" i="75"/>
  <c r="L78" i="75"/>
  <c r="L79" i="75"/>
  <c r="L80" i="75"/>
  <c r="L81" i="75"/>
  <c r="L82" i="75"/>
  <c r="L83" i="75"/>
  <c r="L84" i="75"/>
  <c r="L85" i="75"/>
  <c r="L86" i="75"/>
  <c r="L87" i="75"/>
  <c r="L88" i="75"/>
  <c r="L89" i="75"/>
  <c r="L90" i="75"/>
  <c r="L91" i="75"/>
  <c r="L92" i="75"/>
  <c r="L93" i="75"/>
  <c r="L94" i="75"/>
  <c r="L95" i="75"/>
  <c r="L96" i="75"/>
  <c r="L97" i="75"/>
  <c r="L98" i="75"/>
  <c r="L99" i="75"/>
  <c r="L100" i="75"/>
  <c r="L101" i="75"/>
  <c r="L102" i="75"/>
  <c r="L103" i="75"/>
  <c r="L104" i="75"/>
  <c r="L105" i="75"/>
  <c r="L106" i="75"/>
  <c r="L107" i="75"/>
  <c r="L4" i="75"/>
  <c r="K5" i="75"/>
  <c r="K6" i="75"/>
  <c r="K7" i="75"/>
  <c r="K8" i="75"/>
  <c r="K9" i="75"/>
  <c r="K10" i="75"/>
  <c r="K11" i="75"/>
  <c r="K12" i="75"/>
  <c r="K13" i="75"/>
  <c r="K14" i="75"/>
  <c r="K15" i="75"/>
  <c r="K16" i="75"/>
  <c r="K17" i="75"/>
  <c r="K18" i="75"/>
  <c r="K19" i="75"/>
  <c r="K20" i="75"/>
  <c r="K21" i="75"/>
  <c r="K22" i="75"/>
  <c r="K23" i="75"/>
  <c r="K24" i="75"/>
  <c r="K25" i="75"/>
  <c r="K26" i="75"/>
  <c r="K27" i="75"/>
  <c r="K28" i="75"/>
  <c r="K29" i="75"/>
  <c r="K30" i="75"/>
  <c r="K31" i="75"/>
  <c r="K32" i="75"/>
  <c r="K33" i="75"/>
  <c r="K34" i="75"/>
  <c r="K35" i="75"/>
  <c r="K36" i="75"/>
  <c r="K37" i="75"/>
  <c r="K38" i="75"/>
  <c r="K39" i="75"/>
  <c r="K40" i="75"/>
  <c r="K41" i="75"/>
  <c r="K42" i="75"/>
  <c r="K43" i="75"/>
  <c r="K44" i="75"/>
  <c r="K45" i="75"/>
  <c r="K46" i="75"/>
  <c r="K47" i="75"/>
  <c r="K48" i="75"/>
  <c r="K49" i="75"/>
  <c r="K50" i="75"/>
  <c r="K51" i="75"/>
  <c r="K52" i="75"/>
  <c r="K53" i="75"/>
  <c r="K54" i="75"/>
  <c r="K55" i="75"/>
  <c r="K56" i="75"/>
  <c r="K57" i="75"/>
  <c r="K58" i="75"/>
  <c r="K59" i="75"/>
  <c r="K60" i="75"/>
  <c r="K61" i="75"/>
  <c r="K62" i="75"/>
  <c r="K63" i="75"/>
  <c r="K64" i="75"/>
  <c r="K65" i="75"/>
  <c r="K66" i="75"/>
  <c r="K67" i="75"/>
  <c r="K68" i="75"/>
  <c r="K69" i="75"/>
  <c r="K70" i="75"/>
  <c r="K71" i="75"/>
  <c r="K72" i="75"/>
  <c r="K73" i="75"/>
  <c r="K74" i="75"/>
  <c r="K75" i="75"/>
  <c r="K76" i="75"/>
  <c r="K77" i="75"/>
  <c r="K78" i="75"/>
  <c r="K79" i="75"/>
  <c r="K80" i="75"/>
  <c r="K81" i="75"/>
  <c r="K82" i="75"/>
  <c r="K83" i="75"/>
  <c r="K84" i="75"/>
  <c r="K85" i="75"/>
  <c r="K86" i="75"/>
  <c r="K87" i="75"/>
  <c r="K88" i="75"/>
  <c r="K89" i="75"/>
  <c r="K90" i="75"/>
  <c r="K91" i="75"/>
  <c r="K92" i="75"/>
  <c r="K93" i="75"/>
  <c r="K94" i="75"/>
  <c r="K95" i="75"/>
  <c r="K96" i="75"/>
  <c r="K97" i="75"/>
  <c r="K98" i="75"/>
  <c r="K99" i="75"/>
  <c r="K100" i="75"/>
  <c r="K101" i="75"/>
  <c r="K102" i="75"/>
  <c r="K103" i="75"/>
  <c r="K104" i="75"/>
  <c r="K105" i="75"/>
  <c r="K106" i="75"/>
  <c r="K107" i="75"/>
  <c r="K4" i="75"/>
  <c r="C159" i="75"/>
  <c r="C109" i="75"/>
  <c r="C110" i="75"/>
  <c r="C111" i="75"/>
  <c r="C112" i="75"/>
  <c r="C113" i="75"/>
  <c r="C114" i="75"/>
  <c r="C115" i="75"/>
  <c r="C116" i="75"/>
  <c r="C117" i="75"/>
  <c r="C118" i="75"/>
  <c r="C119" i="75"/>
  <c r="C120" i="75"/>
  <c r="C121" i="75"/>
  <c r="C122" i="75"/>
  <c r="C123" i="75"/>
  <c r="C124" i="75"/>
  <c r="C125" i="75"/>
  <c r="C126" i="75"/>
  <c r="C127" i="75"/>
  <c r="C128" i="75"/>
  <c r="C129" i="75"/>
  <c r="C130" i="75"/>
  <c r="C131" i="75"/>
  <c r="C132" i="75"/>
  <c r="C133" i="75"/>
  <c r="C134" i="75"/>
  <c r="C135" i="75"/>
  <c r="C136" i="75"/>
  <c r="C137" i="75"/>
  <c r="C138" i="75"/>
  <c r="C139" i="75"/>
  <c r="C140" i="75"/>
  <c r="C141" i="75"/>
  <c r="C142" i="75"/>
  <c r="C143" i="75"/>
  <c r="C144" i="75"/>
  <c r="C145" i="75"/>
  <c r="C146" i="75"/>
  <c r="C147" i="75"/>
  <c r="C148" i="75"/>
  <c r="C149" i="75"/>
  <c r="C150" i="75"/>
  <c r="C151" i="75"/>
  <c r="C152" i="75"/>
  <c r="C153" i="75"/>
  <c r="C154" i="75"/>
  <c r="C155" i="75"/>
  <c r="C156" i="75"/>
  <c r="C157" i="75"/>
  <c r="C158" i="75"/>
  <c r="C108" i="75"/>
  <c r="D294" i="66"/>
  <c r="D295" i="66"/>
  <c r="D296" i="66"/>
  <c r="D297" i="66"/>
  <c r="D298" i="66"/>
  <c r="D293" i="66"/>
  <c r="D292" i="66"/>
  <c r="D288" i="66"/>
  <c r="D289" i="66"/>
  <c r="D290" i="66"/>
  <c r="D291" i="66"/>
  <c r="D287" i="66"/>
  <c r="D512" i="27"/>
  <c r="D513" i="27" s="1"/>
  <c r="E512" i="27"/>
  <c r="E513" i="27" s="1"/>
  <c r="F512" i="27"/>
  <c r="F513" i="27" s="1"/>
  <c r="G512" i="27"/>
  <c r="G513" i="27" s="1"/>
  <c r="H512" i="27"/>
  <c r="H513" i="27" s="1"/>
  <c r="I512" i="27"/>
  <c r="I513" i="27" s="1"/>
  <c r="J512" i="27"/>
  <c r="J513" i="27" s="1"/>
  <c r="K512" i="27"/>
  <c r="K513" i="27" s="1"/>
  <c r="L512" i="27"/>
  <c r="L513" i="27" s="1"/>
  <c r="M512" i="27"/>
  <c r="M513" i="27" s="1"/>
  <c r="N512" i="27"/>
  <c r="N513" i="27" s="1"/>
  <c r="O512" i="27"/>
  <c r="O513" i="27" s="1"/>
  <c r="P512" i="27"/>
  <c r="P513" i="27" s="1"/>
  <c r="Q512" i="27"/>
  <c r="Q513" i="27" s="1"/>
  <c r="R512" i="27"/>
  <c r="R513" i="27" s="1"/>
  <c r="S512" i="27"/>
  <c r="S513" i="27" s="1"/>
  <c r="T512" i="27"/>
  <c r="T513" i="27" s="1"/>
  <c r="U512" i="27"/>
  <c r="U513" i="27" s="1"/>
  <c r="V512" i="27"/>
  <c r="V513" i="27" s="1"/>
  <c r="W512" i="27"/>
  <c r="W513" i="27" s="1"/>
  <c r="C512" i="27"/>
  <c r="C513" i="27" s="1"/>
  <c r="I458" i="27"/>
  <c r="D457" i="27"/>
  <c r="D458" i="27" s="1"/>
  <c r="E457" i="27"/>
  <c r="E458" i="27" s="1"/>
  <c r="F457" i="27"/>
  <c r="F458" i="27" s="1"/>
  <c r="G457" i="27"/>
  <c r="G458" i="27" s="1"/>
  <c r="H457" i="27"/>
  <c r="H458" i="27" s="1"/>
  <c r="I457" i="27"/>
  <c r="J457" i="27"/>
  <c r="J458" i="27" s="1"/>
  <c r="K457" i="27"/>
  <c r="K458" i="27" s="1"/>
  <c r="L457" i="27"/>
  <c r="L458" i="27" s="1"/>
  <c r="M457" i="27"/>
  <c r="M458" i="27" s="1"/>
  <c r="N457" i="27"/>
  <c r="N458" i="27" s="1"/>
  <c r="O457" i="27"/>
  <c r="O458" i="27" s="1"/>
  <c r="P457" i="27"/>
  <c r="P458" i="27" s="1"/>
  <c r="Q457" i="27"/>
  <c r="Q458" i="27" s="1"/>
  <c r="R457" i="27"/>
  <c r="R458" i="27" s="1"/>
  <c r="S457" i="27"/>
  <c r="S458" i="27" s="1"/>
  <c r="T457" i="27"/>
  <c r="T458" i="27" s="1"/>
  <c r="U457" i="27"/>
  <c r="U458" i="27" s="1"/>
  <c r="V457" i="27"/>
  <c r="V458" i="27" s="1"/>
  <c r="W457" i="27"/>
  <c r="W458" i="27" s="1"/>
  <c r="C457" i="27"/>
  <c r="C458" i="27" s="1"/>
  <c r="D402" i="27"/>
  <c r="D403" i="27" s="1"/>
  <c r="E402" i="27"/>
  <c r="E403" i="27" s="1"/>
  <c r="F402" i="27"/>
  <c r="F403" i="27" s="1"/>
  <c r="G402" i="27"/>
  <c r="G403" i="27" s="1"/>
  <c r="H402" i="27"/>
  <c r="H403" i="27" s="1"/>
  <c r="I402" i="27"/>
  <c r="I403" i="27" s="1"/>
  <c r="J402" i="27"/>
  <c r="J403" i="27" s="1"/>
  <c r="K402" i="27"/>
  <c r="K403" i="27" s="1"/>
  <c r="L402" i="27"/>
  <c r="L403" i="27" s="1"/>
  <c r="M402" i="27"/>
  <c r="M403" i="27" s="1"/>
  <c r="N402" i="27"/>
  <c r="N403" i="27" s="1"/>
  <c r="O402" i="27"/>
  <c r="O403" i="27" s="1"/>
  <c r="P402" i="27"/>
  <c r="P403" i="27" s="1"/>
  <c r="Q402" i="27"/>
  <c r="Q403" i="27" s="1"/>
  <c r="R402" i="27"/>
  <c r="R403" i="27" s="1"/>
  <c r="S402" i="27"/>
  <c r="S403" i="27" s="1"/>
  <c r="T402" i="27"/>
  <c r="T403" i="27" s="1"/>
  <c r="U402" i="27"/>
  <c r="U403" i="27" s="1"/>
  <c r="V402" i="27"/>
  <c r="V403" i="27" s="1"/>
  <c r="W402" i="27"/>
  <c r="W403" i="27" s="1"/>
  <c r="C402" i="27"/>
  <c r="C403" i="27" s="1"/>
  <c r="D226" i="27"/>
  <c r="D227" i="27" s="1"/>
  <c r="E226" i="27"/>
  <c r="E227" i="27" s="1"/>
  <c r="F226" i="27"/>
  <c r="F227" i="27" s="1"/>
  <c r="G226" i="27"/>
  <c r="G227" i="27" s="1"/>
  <c r="H226" i="27"/>
  <c r="H227" i="27" s="1"/>
  <c r="I226" i="27"/>
  <c r="I227" i="27" s="1"/>
  <c r="J226" i="27"/>
  <c r="J227" i="27" s="1"/>
  <c r="K226" i="27"/>
  <c r="K227" i="27" s="1"/>
  <c r="L226" i="27"/>
  <c r="L227" i="27" s="1"/>
  <c r="M226" i="27"/>
  <c r="M227" i="27" s="1"/>
  <c r="N226" i="27"/>
  <c r="N227" i="27" s="1"/>
  <c r="O226" i="27"/>
  <c r="O227" i="27" s="1"/>
  <c r="P226" i="27"/>
  <c r="P227" i="27" s="1"/>
  <c r="Q226" i="27"/>
  <c r="Q227" i="27" s="1"/>
  <c r="R226" i="27"/>
  <c r="R227" i="27" s="1"/>
  <c r="S226" i="27"/>
  <c r="S227" i="27" s="1"/>
  <c r="T226" i="27"/>
  <c r="T227" i="27" s="1"/>
  <c r="U226" i="27"/>
  <c r="U227" i="27" s="1"/>
  <c r="V226" i="27"/>
  <c r="V227" i="27" s="1"/>
  <c r="W226" i="27"/>
  <c r="W227" i="27" s="1"/>
  <c r="C226" i="27"/>
  <c r="C227" i="27" s="1"/>
  <c r="D171" i="27"/>
  <c r="D172" i="27" s="1"/>
  <c r="E171" i="27"/>
  <c r="E172" i="27" s="1"/>
  <c r="F171" i="27"/>
  <c r="F172" i="27" s="1"/>
  <c r="G171" i="27"/>
  <c r="G172" i="27" s="1"/>
  <c r="H171" i="27"/>
  <c r="H172" i="27" s="1"/>
  <c r="I171" i="27"/>
  <c r="I172" i="27" s="1"/>
  <c r="J171" i="27"/>
  <c r="J172" i="27" s="1"/>
  <c r="K171" i="27"/>
  <c r="K172" i="27" s="1"/>
  <c r="L171" i="27"/>
  <c r="L172" i="27" s="1"/>
  <c r="M171" i="27"/>
  <c r="M172" i="27" s="1"/>
  <c r="N171" i="27"/>
  <c r="N172" i="27" s="1"/>
  <c r="O171" i="27"/>
  <c r="O172" i="27" s="1"/>
  <c r="P171" i="27"/>
  <c r="P172" i="27" s="1"/>
  <c r="Q171" i="27"/>
  <c r="Q172" i="27" s="1"/>
  <c r="R171" i="27"/>
  <c r="R172" i="27" s="1"/>
  <c r="S171" i="27"/>
  <c r="S172" i="27" s="1"/>
  <c r="T171" i="27"/>
  <c r="T172" i="27" s="1"/>
  <c r="U171" i="27"/>
  <c r="U172" i="27" s="1"/>
  <c r="V171" i="27"/>
  <c r="V172" i="27" s="1"/>
  <c r="W171" i="27"/>
  <c r="W172" i="27" s="1"/>
  <c r="C171" i="27"/>
  <c r="C172" i="27" s="1"/>
  <c r="D116" i="27"/>
  <c r="D117" i="27" s="1"/>
  <c r="E116" i="27"/>
  <c r="E117" i="27" s="1"/>
  <c r="F116" i="27"/>
  <c r="F117" i="27" s="1"/>
  <c r="G116" i="27"/>
  <c r="G117" i="27" s="1"/>
  <c r="H116" i="27"/>
  <c r="H117" i="27" s="1"/>
  <c r="I116" i="27"/>
  <c r="I117" i="27" s="1"/>
  <c r="J116" i="27"/>
  <c r="J117" i="27" s="1"/>
  <c r="K116" i="27"/>
  <c r="K117" i="27" s="1"/>
  <c r="L116" i="27"/>
  <c r="L117" i="27" s="1"/>
  <c r="M116" i="27"/>
  <c r="M117" i="27" s="1"/>
  <c r="N116" i="27"/>
  <c r="N117" i="27" s="1"/>
  <c r="O116" i="27"/>
  <c r="O117" i="27" s="1"/>
  <c r="P116" i="27"/>
  <c r="P117" i="27" s="1"/>
  <c r="Q116" i="27"/>
  <c r="Q117" i="27" s="1"/>
  <c r="R116" i="27"/>
  <c r="R117" i="27" s="1"/>
  <c r="S116" i="27"/>
  <c r="S117" i="27" s="1"/>
  <c r="T116" i="27"/>
  <c r="T117" i="27" s="1"/>
  <c r="U116" i="27"/>
  <c r="U117" i="27" s="1"/>
  <c r="V116" i="27"/>
  <c r="V117" i="27" s="1"/>
  <c r="W116" i="27"/>
  <c r="W117" i="27" s="1"/>
  <c r="C116" i="27"/>
  <c r="C117" i="27" s="1"/>
  <c r="D61" i="27"/>
  <c r="D62" i="27" s="1"/>
  <c r="E61" i="27"/>
  <c r="E62" i="27" s="1"/>
  <c r="F61" i="27"/>
  <c r="F62" i="27" s="1"/>
  <c r="G61" i="27"/>
  <c r="G62" i="27" s="1"/>
  <c r="H61" i="27"/>
  <c r="H62" i="27" s="1"/>
  <c r="I61" i="27"/>
  <c r="I62" i="27" s="1"/>
  <c r="J61" i="27"/>
  <c r="J62" i="27" s="1"/>
  <c r="K61" i="27"/>
  <c r="K62" i="27" s="1"/>
  <c r="L61" i="27"/>
  <c r="L62" i="27" s="1"/>
  <c r="M61" i="27"/>
  <c r="M62" i="27" s="1"/>
  <c r="N61" i="27"/>
  <c r="N62" i="27" s="1"/>
  <c r="O61" i="27"/>
  <c r="O62" i="27" s="1"/>
  <c r="P61" i="27"/>
  <c r="P62" i="27" s="1"/>
  <c r="Q61" i="27"/>
  <c r="Q62" i="27" s="1"/>
  <c r="R61" i="27"/>
  <c r="R62" i="27" s="1"/>
  <c r="S61" i="27"/>
  <c r="S62" i="27" s="1"/>
  <c r="T61" i="27"/>
  <c r="T62" i="27" s="1"/>
  <c r="U61" i="27"/>
  <c r="U62" i="27" s="1"/>
  <c r="V61" i="27"/>
  <c r="V62" i="27" s="1"/>
  <c r="W61" i="27"/>
  <c r="W62" i="27" s="1"/>
  <c r="C61" i="27"/>
  <c r="C62" i="27" s="1"/>
  <c r="Q121" i="20"/>
  <c r="O121" i="20"/>
  <c r="P121" i="20" s="1"/>
  <c r="J121" i="20"/>
  <c r="C4" i="75"/>
  <c r="C5" i="75"/>
  <c r="C6" i="75"/>
  <c r="C7" i="75"/>
  <c r="C8" i="75"/>
  <c r="C9" i="75"/>
  <c r="C10" i="75"/>
  <c r="C11" i="75"/>
  <c r="C12" i="75"/>
  <c r="C13" i="75"/>
  <c r="C14" i="75"/>
  <c r="C15" i="75"/>
  <c r="C16" i="75"/>
  <c r="C17" i="75"/>
  <c r="C18" i="75"/>
  <c r="C19" i="75"/>
  <c r="C20" i="75"/>
  <c r="C21" i="75"/>
  <c r="C22" i="75"/>
  <c r="C23" i="75"/>
  <c r="C24" i="75"/>
  <c r="C25" i="75"/>
  <c r="C26" i="75"/>
  <c r="C27" i="75"/>
  <c r="C28" i="75"/>
  <c r="C29" i="75"/>
  <c r="C100" i="75"/>
  <c r="C106" i="75"/>
  <c r="C104" i="75"/>
  <c r="C102" i="75"/>
  <c r="C101" i="75"/>
  <c r="C98" i="75"/>
  <c r="C96" i="75"/>
  <c r="C94" i="75"/>
  <c r="C90" i="75"/>
  <c r="C88" i="75"/>
  <c r="C86" i="75"/>
  <c r="C84" i="75"/>
  <c r="C82" i="75"/>
  <c r="C80" i="75"/>
  <c r="C78" i="75"/>
  <c r="C76" i="75"/>
  <c r="C74" i="75"/>
  <c r="C72" i="75"/>
  <c r="C70" i="75"/>
  <c r="C68" i="75"/>
  <c r="C66" i="75"/>
  <c r="C64" i="75"/>
  <c r="C62" i="75"/>
  <c r="C60" i="75"/>
  <c r="C58" i="75"/>
  <c r="C56" i="75"/>
  <c r="C54" i="75"/>
  <c r="C52" i="75"/>
  <c r="C50" i="75"/>
  <c r="C48" i="75"/>
  <c r="C46" i="75"/>
  <c r="C44" i="75"/>
  <c r="C42" i="75"/>
  <c r="C40" i="75"/>
  <c r="C38" i="75"/>
  <c r="C36" i="75"/>
  <c r="C34" i="75"/>
  <c r="C32" i="75"/>
  <c r="C30" i="75"/>
  <c r="C92" i="75"/>
  <c r="C107" i="75"/>
  <c r="C105" i="75"/>
  <c r="C103" i="75"/>
  <c r="C99" i="75"/>
  <c r="C97" i="75"/>
  <c r="C95" i="75"/>
  <c r="C91" i="75"/>
  <c r="C89" i="75"/>
  <c r="C87" i="75"/>
  <c r="C85" i="75"/>
  <c r="C83" i="75"/>
  <c r="C81" i="75"/>
  <c r="C79" i="75"/>
  <c r="C77" i="75"/>
  <c r="C75" i="75"/>
  <c r="C73" i="75"/>
  <c r="C71" i="75"/>
  <c r="C69" i="75"/>
  <c r="C67" i="75"/>
  <c r="C65" i="75"/>
  <c r="C63" i="75"/>
  <c r="C61" i="75"/>
  <c r="C59" i="75"/>
  <c r="C57" i="75"/>
  <c r="C55" i="75"/>
  <c r="C53" i="75"/>
  <c r="C51" i="75"/>
  <c r="C49" i="75"/>
  <c r="C47" i="75"/>
  <c r="C45" i="75"/>
  <c r="C43" i="75"/>
  <c r="C41" i="75"/>
  <c r="C39" i="75"/>
  <c r="C37" i="75"/>
  <c r="C35" i="75"/>
  <c r="C33" i="75"/>
  <c r="C31" i="75"/>
  <c r="C93" i="75"/>
  <c r="AG12" i="33"/>
  <c r="AG10" i="33"/>
  <c r="X6" i="15"/>
  <c r="X7" i="15"/>
  <c r="X8" i="15"/>
  <c r="X9" i="15"/>
  <c r="X10" i="15"/>
  <c r="X11" i="15"/>
  <c r="X12" i="15"/>
  <c r="X13" i="15"/>
  <c r="X14" i="15"/>
  <c r="X15" i="15"/>
  <c r="X16" i="15"/>
  <c r="X17" i="15"/>
  <c r="X18" i="15"/>
  <c r="X19" i="15"/>
  <c r="X20" i="15"/>
  <c r="X21" i="15"/>
  <c r="X22" i="15"/>
  <c r="X23" i="15"/>
  <c r="X24" i="15"/>
  <c r="X25" i="15"/>
  <c r="X26" i="15"/>
  <c r="X27" i="15"/>
  <c r="X28" i="15"/>
  <c r="X29" i="15"/>
  <c r="X30" i="15"/>
  <c r="X31" i="15"/>
  <c r="X32" i="15"/>
  <c r="X33" i="15"/>
  <c r="X34" i="15"/>
  <c r="X35" i="15"/>
  <c r="X36" i="15"/>
  <c r="X37" i="15"/>
  <c r="X38" i="15"/>
  <c r="X39" i="15"/>
  <c r="X40" i="15"/>
  <c r="X41" i="15"/>
  <c r="X42" i="15"/>
  <c r="X43" i="15"/>
  <c r="X44" i="15"/>
  <c r="X45" i="15"/>
  <c r="X46" i="15"/>
  <c r="X47" i="15"/>
  <c r="X48" i="15"/>
  <c r="X49" i="15"/>
  <c r="X50" i="15"/>
  <c r="X51" i="15"/>
  <c r="X52" i="15"/>
  <c r="X53" i="15"/>
  <c r="X54" i="15"/>
  <c r="X55" i="15"/>
  <c r="X56" i="15"/>
  <c r="X57" i="15"/>
  <c r="X58" i="15"/>
  <c r="X59" i="15"/>
  <c r="X60" i="15"/>
  <c r="X61" i="15"/>
  <c r="X62" i="15"/>
  <c r="X63" i="15"/>
  <c r="X5" i="15"/>
  <c r="A6" i="28"/>
  <c r="A7" i="28"/>
  <c r="A8" i="28"/>
  <c r="A10" i="28"/>
  <c r="A5" i="28"/>
  <c r="A15" i="28"/>
  <c r="A12" i="28"/>
  <c r="A13" i="28"/>
  <c r="A14" i="28"/>
  <c r="A16" i="28"/>
  <c r="A11" i="28"/>
  <c r="A21" i="28"/>
  <c r="A18" i="28"/>
  <c r="A19" i="28"/>
  <c r="A20" i="28"/>
  <c r="A22" i="28"/>
  <c r="A17" i="28"/>
  <c r="A27" i="28"/>
  <c r="A24" i="28"/>
  <c r="A25" i="28"/>
  <c r="A26" i="28"/>
  <c r="A28" i="28"/>
  <c r="A23" i="28"/>
  <c r="A33" i="28"/>
  <c r="A30" i="28"/>
  <c r="A31" i="28"/>
  <c r="A32" i="28"/>
  <c r="A34" i="28"/>
  <c r="A29" i="28"/>
  <c r="A39" i="28"/>
  <c r="A36" i="28"/>
  <c r="A37" i="28"/>
  <c r="A38" i="28"/>
  <c r="A40" i="28"/>
  <c r="A35" i="28"/>
  <c r="A45" i="28"/>
  <c r="A42" i="28"/>
  <c r="A43" i="28"/>
  <c r="A44" i="28"/>
  <c r="A46" i="28"/>
  <c r="A41" i="28"/>
  <c r="A51" i="28"/>
  <c r="A48" i="28"/>
  <c r="A49" i="28"/>
  <c r="A50" i="28"/>
  <c r="A52" i="28"/>
  <c r="A47" i="28"/>
  <c r="A57" i="28"/>
  <c r="A54" i="28"/>
  <c r="A55" i="28"/>
  <c r="A56" i="28"/>
  <c r="A58" i="28"/>
  <c r="A53" i="28"/>
  <c r="A63" i="28"/>
  <c r="A60" i="28"/>
  <c r="A61" i="28"/>
  <c r="A62" i="28"/>
  <c r="A64" i="28"/>
  <c r="A59" i="28"/>
  <c r="A69" i="28"/>
  <c r="A66" i="28"/>
  <c r="A67" i="28"/>
  <c r="A68" i="28"/>
  <c r="A70" i="28"/>
  <c r="A65" i="28"/>
  <c r="A75" i="28"/>
  <c r="A72" i="28"/>
  <c r="A73" i="28"/>
  <c r="A74" i="28"/>
  <c r="A76" i="28"/>
  <c r="A71" i="28"/>
  <c r="A81" i="28"/>
  <c r="A78" i="28"/>
  <c r="A79" i="28"/>
  <c r="A80" i="28"/>
  <c r="A82" i="28"/>
  <c r="A77" i="28"/>
  <c r="A87" i="28"/>
  <c r="A84" i="28"/>
  <c r="A85" i="28"/>
  <c r="A86" i="28"/>
  <c r="A88" i="28"/>
  <c r="A83" i="28"/>
  <c r="A93" i="28"/>
  <c r="A90" i="28"/>
  <c r="A91" i="28"/>
  <c r="A92" i="28"/>
  <c r="A94" i="28"/>
  <c r="A89" i="28"/>
  <c r="A99" i="28"/>
  <c r="A96" i="28"/>
  <c r="A97" i="28"/>
  <c r="A98" i="28"/>
  <c r="A100" i="28"/>
  <c r="A95" i="28"/>
  <c r="A105" i="28"/>
  <c r="A102" i="28"/>
  <c r="A103" i="28"/>
  <c r="A104" i="28"/>
  <c r="A106" i="28"/>
  <c r="A101" i="28"/>
  <c r="A111" i="28"/>
  <c r="A108" i="28"/>
  <c r="A109" i="28"/>
  <c r="A110" i="28"/>
  <c r="A112" i="28"/>
  <c r="A107" i="28"/>
  <c r="A117" i="28"/>
  <c r="A114" i="28"/>
  <c r="A115" i="28"/>
  <c r="A116" i="28"/>
  <c r="A118" i="28"/>
  <c r="A113" i="28"/>
  <c r="A123" i="28"/>
  <c r="A120" i="28"/>
  <c r="A121" i="28"/>
  <c r="A122" i="28"/>
  <c r="A124" i="28"/>
  <c r="A119" i="28"/>
  <c r="A129" i="28"/>
  <c r="A126" i="28"/>
  <c r="A127" i="28"/>
  <c r="A128" i="28"/>
  <c r="A130" i="28"/>
  <c r="A125" i="28"/>
  <c r="A135" i="28"/>
  <c r="A132" i="28"/>
  <c r="A133" i="28"/>
  <c r="A134" i="28"/>
  <c r="A136" i="28"/>
  <c r="A131" i="28"/>
  <c r="A141" i="28"/>
  <c r="A138" i="28"/>
  <c r="A139" i="28"/>
  <c r="A140" i="28"/>
  <c r="A142" i="28"/>
  <c r="A137" i="28"/>
  <c r="A147" i="28"/>
  <c r="A144" i="28"/>
  <c r="A145" i="28"/>
  <c r="A146" i="28"/>
  <c r="A148" i="28"/>
  <c r="A143" i="28"/>
  <c r="A153" i="28"/>
  <c r="A150" i="28"/>
  <c r="A151" i="28"/>
  <c r="A152" i="28"/>
  <c r="A154" i="28"/>
  <c r="A149" i="28"/>
  <c r="A159" i="28"/>
  <c r="A156" i="28"/>
  <c r="A157" i="28"/>
  <c r="A158" i="28"/>
  <c r="A160" i="28"/>
  <c r="A155" i="28"/>
  <c r="A165" i="28"/>
  <c r="A162" i="28"/>
  <c r="A163" i="28"/>
  <c r="A164" i="28"/>
  <c r="A166" i="28"/>
  <c r="A161" i="28"/>
  <c r="A171" i="28"/>
  <c r="A168" i="28"/>
  <c r="A169" i="28"/>
  <c r="A170" i="28"/>
  <c r="A172" i="28"/>
  <c r="A167" i="28"/>
  <c r="A177" i="28"/>
  <c r="A174" i="28"/>
  <c r="A175" i="28"/>
  <c r="A176" i="28"/>
  <c r="A178" i="28"/>
  <c r="A173" i="28"/>
  <c r="A183" i="28"/>
  <c r="A180" i="28"/>
  <c r="A181" i="28"/>
  <c r="A182" i="28"/>
  <c r="A184" i="28"/>
  <c r="A179" i="28"/>
  <c r="A189" i="28"/>
  <c r="A186" i="28"/>
  <c r="A187" i="28"/>
  <c r="A188" i="28"/>
  <c r="A190" i="28"/>
  <c r="A185" i="28"/>
  <c r="A195" i="28"/>
  <c r="A192" i="28"/>
  <c r="A193" i="28"/>
  <c r="A194" i="28"/>
  <c r="A196" i="28"/>
  <c r="A191" i="28"/>
  <c r="A201" i="28"/>
  <c r="A198" i="28"/>
  <c r="A199" i="28"/>
  <c r="A200" i="28"/>
  <c r="A202" i="28"/>
  <c r="A197" i="28"/>
  <c r="A207" i="28"/>
  <c r="A204" i="28"/>
  <c r="A205" i="28"/>
  <c r="A206" i="28"/>
  <c r="A208" i="28"/>
  <c r="A203" i="28"/>
  <c r="A213" i="28"/>
  <c r="A210" i="28"/>
  <c r="A211" i="28"/>
  <c r="A212" i="28"/>
  <c r="A214" i="28"/>
  <c r="A209" i="28"/>
  <c r="A219" i="28"/>
  <c r="A216" i="28"/>
  <c r="A217" i="28"/>
  <c r="A218" i="28"/>
  <c r="A220" i="28"/>
  <c r="A215" i="28"/>
  <c r="A225" i="28"/>
  <c r="A222" i="28"/>
  <c r="A223" i="28"/>
  <c r="A224" i="28"/>
  <c r="A226" i="28"/>
  <c r="A221" i="28"/>
  <c r="A231" i="28"/>
  <c r="A228" i="28"/>
  <c r="A229" i="28"/>
  <c r="A230" i="28"/>
  <c r="A232" i="28"/>
  <c r="A227" i="28"/>
  <c r="A237" i="28"/>
  <c r="A234" i="28"/>
  <c r="A235" i="28"/>
  <c r="A236" i="28"/>
  <c r="A238" i="28"/>
  <c r="A233" i="28"/>
  <c r="A243" i="28"/>
  <c r="A240" i="28"/>
  <c r="A241" i="28"/>
  <c r="A242" i="28"/>
  <c r="A244" i="28"/>
  <c r="A239" i="28"/>
  <c r="A249" i="28"/>
  <c r="A246" i="28"/>
  <c r="A247" i="28"/>
  <c r="A248" i="28"/>
  <c r="A250" i="28"/>
  <c r="A245" i="28"/>
  <c r="A255" i="28"/>
  <c r="A252" i="28"/>
  <c r="A253" i="28"/>
  <c r="A254" i="28"/>
  <c r="A256" i="28"/>
  <c r="A251" i="28"/>
  <c r="A261" i="28"/>
  <c r="A258" i="28"/>
  <c r="A259" i="28"/>
  <c r="A260" i="28"/>
  <c r="A262" i="28"/>
  <c r="A257" i="28"/>
  <c r="A267" i="28"/>
  <c r="A264" i="28"/>
  <c r="A265" i="28"/>
  <c r="A266" i="28"/>
  <c r="A268" i="28"/>
  <c r="A263" i="28"/>
  <c r="A273" i="28"/>
  <c r="A270" i="28"/>
  <c r="A271" i="28"/>
  <c r="A272" i="28"/>
  <c r="A274" i="28"/>
  <c r="A269" i="28"/>
  <c r="A279" i="28"/>
  <c r="A276" i="28"/>
  <c r="A277" i="28"/>
  <c r="A278" i="28"/>
  <c r="A280" i="28"/>
  <c r="A275" i="28"/>
  <c r="A285" i="28"/>
  <c r="A282" i="28"/>
  <c r="A283" i="28"/>
  <c r="A284" i="28"/>
  <c r="A286" i="28"/>
  <c r="A281" i="28"/>
  <c r="A291" i="28"/>
  <c r="A288" i="28"/>
  <c r="A289" i="28"/>
  <c r="A290" i="28"/>
  <c r="A292" i="28"/>
  <c r="A287" i="28"/>
  <c r="A297" i="28"/>
  <c r="A294" i="28"/>
  <c r="A295" i="28"/>
  <c r="A296" i="28"/>
  <c r="A298" i="28"/>
  <c r="A293" i="28"/>
  <c r="A303" i="28"/>
  <c r="A300" i="28"/>
  <c r="A301" i="28"/>
  <c r="A302" i="28"/>
  <c r="A304" i="28"/>
  <c r="A299" i="28"/>
  <c r="A309" i="28"/>
  <c r="A306" i="28"/>
  <c r="A307" i="28"/>
  <c r="A308" i="28"/>
  <c r="A310" i="28"/>
  <c r="A305" i="28"/>
  <c r="A9" i="28"/>
  <c r="AF14" i="33" l="1"/>
  <c r="AF13" i="33" s="1"/>
  <c r="AE14" i="33"/>
  <c r="AE13" i="33" s="1"/>
  <c r="AD14" i="33"/>
  <c r="AD13" i="33" s="1"/>
  <c r="AC14" i="33"/>
  <c r="AC13" i="33" s="1"/>
  <c r="AB14" i="33"/>
  <c r="AB13" i="33" s="1"/>
  <c r="AA14" i="33"/>
  <c r="Z14" i="33"/>
  <c r="Z13" i="33" s="1"/>
  <c r="Y14" i="33"/>
  <c r="X14" i="33"/>
  <c r="X13" i="33" s="1"/>
  <c r="W14" i="33"/>
  <c r="W13" i="33" s="1"/>
  <c r="V14" i="33"/>
  <c r="V13" i="33" s="1"/>
  <c r="U14" i="33"/>
  <c r="U13" i="33" s="1"/>
  <c r="T14" i="33"/>
  <c r="T13" i="33" s="1"/>
  <c r="S14" i="33"/>
  <c r="R14" i="33"/>
  <c r="R13" i="33" s="1"/>
  <c r="Q14" i="33"/>
  <c r="P14" i="33"/>
  <c r="P13" i="33" s="1"/>
  <c r="O14" i="33"/>
  <c r="O13" i="33" s="1"/>
  <c r="N14" i="33"/>
  <c r="N13" i="33" s="1"/>
  <c r="M14" i="33"/>
  <c r="M13" i="33" s="1"/>
  <c r="L14" i="33"/>
  <c r="L13" i="33" s="1"/>
  <c r="K14" i="33"/>
  <c r="J14" i="33"/>
  <c r="J13" i="33" s="1"/>
  <c r="I14" i="33"/>
  <c r="H14" i="33"/>
  <c r="H13" i="33" s="1"/>
  <c r="G14" i="33"/>
  <c r="G13" i="33" s="1"/>
  <c r="F14" i="33"/>
  <c r="F13" i="33" s="1"/>
  <c r="E14" i="33"/>
  <c r="E13" i="33" s="1"/>
  <c r="D14" i="33"/>
  <c r="D13" i="33" s="1"/>
  <c r="C14" i="33"/>
  <c r="B14" i="33"/>
  <c r="B13" i="33" s="1"/>
  <c r="AA13" i="33"/>
  <c r="Y13" i="33"/>
  <c r="S13" i="33"/>
  <c r="Q13" i="33"/>
  <c r="K13" i="33"/>
  <c r="I13" i="33"/>
  <c r="C13" i="33"/>
  <c r="AF12" i="33"/>
  <c r="AF8" i="33" s="1"/>
  <c r="AE12" i="33"/>
  <c r="AD12" i="33"/>
  <c r="AD8" i="33" s="1"/>
  <c r="AC12" i="33"/>
  <c r="AC8" i="33" s="1"/>
  <c r="AB12" i="33"/>
  <c r="AB8" i="33" s="1"/>
  <c r="AA12" i="33"/>
  <c r="AA8" i="33" s="1"/>
  <c r="Z12" i="33"/>
  <c r="Z8" i="33" s="1"/>
  <c r="Y12" i="33"/>
  <c r="X12" i="33"/>
  <c r="X8" i="33" s="1"/>
  <c r="W12" i="33"/>
  <c r="V12" i="33"/>
  <c r="V8" i="33" s="1"/>
  <c r="U12" i="33"/>
  <c r="U8" i="33" s="1"/>
  <c r="T12" i="33"/>
  <c r="T8" i="33" s="1"/>
  <c r="S12" i="33"/>
  <c r="S8" i="33" s="1"/>
  <c r="R12" i="33"/>
  <c r="R8" i="33" s="1"/>
  <c r="Q12" i="33"/>
  <c r="P12" i="33"/>
  <c r="P8" i="33" s="1"/>
  <c r="O12" i="33"/>
  <c r="N12" i="33"/>
  <c r="N8" i="33" s="1"/>
  <c r="M12" i="33"/>
  <c r="M8" i="33" s="1"/>
  <c r="L12" i="33"/>
  <c r="L8" i="33" s="1"/>
  <c r="K12" i="33"/>
  <c r="K8" i="33" s="1"/>
  <c r="J12" i="33"/>
  <c r="J8" i="33" s="1"/>
  <c r="I12" i="33"/>
  <c r="H12" i="33"/>
  <c r="H8" i="33" s="1"/>
  <c r="G12" i="33"/>
  <c r="F12" i="33"/>
  <c r="F8" i="33" s="1"/>
  <c r="E12" i="33"/>
  <c r="E8" i="33" s="1"/>
  <c r="D12" i="33"/>
  <c r="D8" i="33" s="1"/>
  <c r="C12" i="33"/>
  <c r="C8" i="33" s="1"/>
  <c r="B12" i="33"/>
  <c r="B8" i="33" s="1"/>
  <c r="AE8" i="33"/>
  <c r="Y8" i="33"/>
  <c r="W8" i="33"/>
  <c r="Q8" i="33"/>
  <c r="O8" i="33"/>
  <c r="I8" i="33"/>
  <c r="G8" i="33"/>
  <c r="AF7" i="33"/>
  <c r="AE7" i="33"/>
  <c r="AD7" i="33"/>
  <c r="AC7" i="33"/>
  <c r="AB7" i="33"/>
  <c r="AA7" i="33"/>
  <c r="Z7" i="33"/>
  <c r="Y7" i="33"/>
  <c r="X7" i="33"/>
  <c r="W7" i="33"/>
  <c r="V7" i="33"/>
  <c r="U7" i="33"/>
  <c r="T7" i="33"/>
  <c r="S7" i="33"/>
  <c r="R7" i="33"/>
  <c r="Q7" i="33"/>
  <c r="P7" i="33"/>
  <c r="O7" i="33"/>
  <c r="N7" i="33"/>
  <c r="M7" i="33"/>
  <c r="L7" i="33"/>
  <c r="K7" i="33"/>
  <c r="J7" i="33"/>
  <c r="I7" i="33"/>
  <c r="H7" i="33"/>
  <c r="G7" i="33"/>
  <c r="F7" i="33"/>
  <c r="E7" i="33"/>
  <c r="D7" i="33"/>
  <c r="C7" i="33"/>
  <c r="B7" i="33"/>
  <c r="AF6" i="33"/>
  <c r="AE6" i="33"/>
  <c r="AD6" i="33"/>
  <c r="AC6" i="33"/>
  <c r="AB6" i="33"/>
  <c r="AA6" i="33"/>
  <c r="Z6" i="33"/>
  <c r="Y6" i="33"/>
  <c r="X6" i="33"/>
  <c r="W6" i="33"/>
  <c r="V6" i="33"/>
  <c r="U6" i="33"/>
  <c r="T6" i="33"/>
  <c r="S6" i="33"/>
  <c r="R6" i="33"/>
  <c r="Q6" i="33"/>
  <c r="P6" i="33"/>
  <c r="O6" i="33"/>
  <c r="N6" i="33"/>
  <c r="M6" i="33"/>
  <c r="L6" i="33"/>
  <c r="K6" i="33"/>
  <c r="J6" i="33"/>
  <c r="I6" i="33"/>
  <c r="H6" i="33"/>
  <c r="G6" i="33"/>
  <c r="F6" i="33"/>
  <c r="E6" i="33"/>
  <c r="D6" i="33"/>
  <c r="C6" i="33"/>
  <c r="B6" i="33"/>
  <c r="F305" i="28" l="1"/>
  <c r="F310" i="28"/>
  <c r="F308" i="28"/>
  <c r="F307" i="28"/>
  <c r="F306" i="28"/>
  <c r="F309" i="28"/>
  <c r="F299" i="28"/>
  <c r="F304" i="28"/>
  <c r="F302" i="28"/>
  <c r="F301" i="28"/>
  <c r="F300" i="28"/>
  <c r="F303" i="28"/>
  <c r="F293" i="28"/>
  <c r="F298" i="28"/>
  <c r="F296" i="28"/>
  <c r="F295" i="28"/>
  <c r="F294" i="28"/>
  <c r="F297" i="28"/>
  <c r="F287" i="28"/>
  <c r="F292" i="28"/>
  <c r="F290" i="28"/>
  <c r="F289" i="28"/>
  <c r="F288" i="28"/>
  <c r="F291" i="28"/>
  <c r="F281" i="28"/>
  <c r="F286" i="28"/>
  <c r="F284" i="28"/>
  <c r="F283" i="28"/>
  <c r="F282" i="28"/>
  <c r="F285" i="28"/>
  <c r="F275" i="28"/>
  <c r="F280" i="28"/>
  <c r="F278" i="28"/>
  <c r="F277" i="28"/>
  <c r="F276" i="28"/>
  <c r="F279" i="28"/>
  <c r="F269" i="28"/>
  <c r="F274" i="28"/>
  <c r="F272" i="28"/>
  <c r="F271" i="28"/>
  <c r="F270" i="28"/>
  <c r="F273" i="28"/>
  <c r="F263" i="28"/>
  <c r="F268" i="28"/>
  <c r="F266" i="28"/>
  <c r="F265" i="28"/>
  <c r="F264" i="28"/>
  <c r="F267" i="28"/>
  <c r="F257" i="28"/>
  <c r="F262" i="28"/>
  <c r="F260" i="28"/>
  <c r="F259" i="28"/>
  <c r="F258" i="28"/>
  <c r="F261" i="28"/>
  <c r="F251" i="28"/>
  <c r="F256" i="28"/>
  <c r="F254" i="28"/>
  <c r="F253" i="28"/>
  <c r="F252" i="28"/>
  <c r="F255" i="28"/>
  <c r="F245" i="28"/>
  <c r="F250" i="28"/>
  <c r="F248" i="28"/>
  <c r="F247" i="28"/>
  <c r="F246" i="28"/>
  <c r="F249" i="28"/>
  <c r="F239" i="28"/>
  <c r="F244" i="28"/>
  <c r="F242" i="28"/>
  <c r="F241" i="28"/>
  <c r="F240" i="28"/>
  <c r="F243" i="28"/>
  <c r="F233" i="28"/>
  <c r="F238" i="28"/>
  <c r="F236" i="28"/>
  <c r="F235" i="28"/>
  <c r="F234" i="28"/>
  <c r="F237" i="28"/>
  <c r="F227" i="28"/>
  <c r="F232" i="28"/>
  <c r="F230" i="28"/>
  <c r="F229" i="28"/>
  <c r="F228" i="28"/>
  <c r="F231" i="28"/>
  <c r="F221" i="28"/>
  <c r="F226" i="28"/>
  <c r="F224" i="28"/>
  <c r="F223" i="28"/>
  <c r="F222" i="28"/>
  <c r="F225" i="28"/>
  <c r="F215" i="28"/>
  <c r="F220" i="28"/>
  <c r="F218" i="28"/>
  <c r="F217" i="28"/>
  <c r="F216" i="28"/>
  <c r="F219" i="28"/>
  <c r="F209" i="28"/>
  <c r="F214" i="28"/>
  <c r="F212" i="28"/>
  <c r="F211" i="28"/>
  <c r="F210" i="28"/>
  <c r="F213" i="28"/>
  <c r="F203" i="28"/>
  <c r="F208" i="28"/>
  <c r="F206" i="28"/>
  <c r="F205" i="28"/>
  <c r="F204" i="28"/>
  <c r="F207" i="28"/>
  <c r="F197" i="28"/>
  <c r="F202" i="28"/>
  <c r="F200" i="28"/>
  <c r="F199" i="28"/>
  <c r="F198" i="28"/>
  <c r="F201" i="28"/>
  <c r="F191" i="28"/>
  <c r="F196" i="28"/>
  <c r="F194" i="28"/>
  <c r="F193" i="28"/>
  <c r="F192" i="28"/>
  <c r="F195" i="28"/>
  <c r="F185" i="28"/>
  <c r="F190" i="28"/>
  <c r="F188" i="28"/>
  <c r="F187" i="28"/>
  <c r="F186" i="28"/>
  <c r="F189" i="28"/>
  <c r="F179" i="28"/>
  <c r="F184" i="28"/>
  <c r="F182" i="28"/>
  <c r="F181" i="28"/>
  <c r="F180" i="28"/>
  <c r="F183" i="28"/>
  <c r="F173" i="28"/>
  <c r="F178" i="28"/>
  <c r="F176" i="28"/>
  <c r="F175" i="28"/>
  <c r="F174" i="28"/>
  <c r="F177" i="28"/>
  <c r="F167" i="28"/>
  <c r="F172" i="28"/>
  <c r="F170" i="28"/>
  <c r="F169" i="28"/>
  <c r="F168" i="28"/>
  <c r="F171" i="28"/>
  <c r="F161" i="28"/>
  <c r="F166" i="28"/>
  <c r="F164" i="28"/>
  <c r="F163" i="28"/>
  <c r="F162" i="28"/>
  <c r="F165" i="28"/>
  <c r="F155" i="28"/>
  <c r="F160" i="28"/>
  <c r="F158" i="28"/>
  <c r="F157" i="28"/>
  <c r="F156" i="28"/>
  <c r="F159" i="28"/>
  <c r="F149" i="28"/>
  <c r="F154" i="28"/>
  <c r="F152" i="28"/>
  <c r="F151" i="28"/>
  <c r="F150" i="28"/>
  <c r="F153" i="28"/>
  <c r="F143" i="28"/>
  <c r="F148" i="28"/>
  <c r="F146" i="28"/>
  <c r="F145" i="28"/>
  <c r="F144" i="28"/>
  <c r="F147" i="28"/>
  <c r="F137" i="28"/>
  <c r="F142" i="28"/>
  <c r="F140" i="28"/>
  <c r="F139" i="28"/>
  <c r="F138" i="28"/>
  <c r="F141" i="28"/>
  <c r="F131" i="28"/>
  <c r="F136" i="28"/>
  <c r="F134" i="28"/>
  <c r="F133" i="28"/>
  <c r="F132" i="28"/>
  <c r="F135" i="28"/>
  <c r="F125" i="28"/>
  <c r="F130" i="28"/>
  <c r="F128" i="28"/>
  <c r="F127" i="28"/>
  <c r="F126" i="28"/>
  <c r="F129" i="28"/>
  <c r="F119" i="28"/>
  <c r="F124" i="28"/>
  <c r="F122" i="28"/>
  <c r="F121" i="28"/>
  <c r="F120" i="28"/>
  <c r="F123" i="28"/>
  <c r="F113" i="28"/>
  <c r="F118" i="28"/>
  <c r="F116" i="28"/>
  <c r="F115" i="28"/>
  <c r="F114" i="28"/>
  <c r="F117" i="28"/>
  <c r="F107" i="28"/>
  <c r="F112" i="28"/>
  <c r="F110" i="28"/>
  <c r="F109" i="28"/>
  <c r="F108" i="28"/>
  <c r="F111" i="28"/>
  <c r="F101" i="28"/>
  <c r="F106" i="28"/>
  <c r="F104" i="28"/>
  <c r="F103" i="28"/>
  <c r="F102" i="28"/>
  <c r="F105" i="28"/>
  <c r="F95" i="28"/>
  <c r="F100" i="28"/>
  <c r="F98" i="28"/>
  <c r="F97" i="28"/>
  <c r="F96" i="28"/>
  <c r="F99" i="28"/>
  <c r="F89" i="28"/>
  <c r="F94" i="28"/>
  <c r="F92" i="28"/>
  <c r="F91" i="28"/>
  <c r="F90" i="28"/>
  <c r="F93" i="28"/>
  <c r="F83" i="28"/>
  <c r="F88" i="28"/>
  <c r="F86" i="28"/>
  <c r="F85" i="28"/>
  <c r="F84" i="28"/>
  <c r="F87" i="28"/>
  <c r="F77" i="28"/>
  <c r="F82" i="28"/>
  <c r="F80" i="28"/>
  <c r="F79" i="28"/>
  <c r="F78" i="28"/>
  <c r="F81" i="28"/>
  <c r="F71" i="28"/>
  <c r="F76" i="28"/>
  <c r="F74" i="28"/>
  <c r="F73" i="28"/>
  <c r="F72" i="28"/>
  <c r="F75" i="28"/>
  <c r="F65" i="28"/>
  <c r="F70" i="28"/>
  <c r="F68" i="28"/>
  <c r="F67" i="28"/>
  <c r="F66" i="28"/>
  <c r="F69" i="28"/>
  <c r="F59" i="28"/>
  <c r="F64" i="28"/>
  <c r="F62" i="28"/>
  <c r="F61" i="28"/>
  <c r="F60" i="28"/>
  <c r="F63" i="28"/>
  <c r="F53" i="28"/>
  <c r="F58" i="28"/>
  <c r="F56" i="28"/>
  <c r="F55" i="28"/>
  <c r="F54" i="28"/>
  <c r="F57" i="28"/>
  <c r="F47" i="28"/>
  <c r="F52" i="28"/>
  <c r="F50" i="28"/>
  <c r="F49" i="28"/>
  <c r="F48" i="28"/>
  <c r="F51" i="28"/>
  <c r="F41" i="28"/>
  <c r="F46" i="28"/>
  <c r="F44" i="28"/>
  <c r="F43" i="28"/>
  <c r="F42" i="28"/>
  <c r="F45" i="28"/>
  <c r="F35" i="28"/>
  <c r="F40" i="28"/>
  <c r="F38" i="28"/>
  <c r="F37" i="28"/>
  <c r="F36" i="28"/>
  <c r="F39" i="28"/>
  <c r="F29" i="28"/>
  <c r="F34" i="28"/>
  <c r="F32" i="28"/>
  <c r="F31" i="28"/>
  <c r="F30" i="28"/>
  <c r="F33" i="28"/>
  <c r="F23" i="28"/>
  <c r="F28" i="28"/>
  <c r="F26" i="28"/>
  <c r="F25" i="28"/>
  <c r="F24" i="28"/>
  <c r="F27" i="28"/>
  <c r="F17" i="28"/>
  <c r="F22" i="28"/>
  <c r="F20" i="28"/>
  <c r="F19" i="28"/>
  <c r="F18" i="28"/>
  <c r="F21" i="28"/>
  <c r="F11" i="28"/>
  <c r="F16" i="28"/>
  <c r="F14" i="28"/>
  <c r="F13" i="28"/>
  <c r="F12" i="28"/>
  <c r="F15" i="28"/>
  <c r="F5" i="28"/>
  <c r="F10" i="28"/>
  <c r="F8" i="28"/>
  <c r="F7" i="28"/>
  <c r="F6" i="28"/>
  <c r="F9" i="28"/>
  <c r="P6" i="28"/>
  <c r="P7" i="28"/>
  <c r="P8" i="28"/>
  <c r="P10" i="28"/>
  <c r="P5" i="28"/>
  <c r="P15" i="28"/>
  <c r="P12" i="28"/>
  <c r="P13" i="28"/>
  <c r="P14" i="28"/>
  <c r="P16" i="28"/>
  <c r="P11" i="28"/>
  <c r="P21" i="28"/>
  <c r="P18" i="28"/>
  <c r="P19" i="28"/>
  <c r="P20" i="28"/>
  <c r="P22" i="28"/>
  <c r="P17" i="28"/>
  <c r="P27" i="28"/>
  <c r="P24" i="28"/>
  <c r="P25" i="28"/>
  <c r="P26" i="28"/>
  <c r="P28" i="28"/>
  <c r="P23" i="28"/>
  <c r="P33" i="28"/>
  <c r="P30" i="28"/>
  <c r="P31" i="28"/>
  <c r="P32" i="28"/>
  <c r="P34" i="28"/>
  <c r="P29" i="28"/>
  <c r="P39" i="28"/>
  <c r="P36" i="28"/>
  <c r="P37" i="28"/>
  <c r="P38" i="28"/>
  <c r="P40" i="28"/>
  <c r="P35" i="28"/>
  <c r="P45" i="28"/>
  <c r="P42" i="28"/>
  <c r="P43" i="28"/>
  <c r="P44" i="28"/>
  <c r="P46" i="28"/>
  <c r="P41" i="28"/>
  <c r="P51" i="28"/>
  <c r="P48" i="28"/>
  <c r="P49" i="28"/>
  <c r="P50" i="28"/>
  <c r="P52" i="28"/>
  <c r="P47" i="28"/>
  <c r="P57" i="28"/>
  <c r="P54" i="28"/>
  <c r="P55" i="28"/>
  <c r="P56" i="28"/>
  <c r="P58" i="28"/>
  <c r="P53" i="28"/>
  <c r="P63" i="28"/>
  <c r="P60" i="28"/>
  <c r="P61" i="28"/>
  <c r="P62" i="28"/>
  <c r="P64" i="28"/>
  <c r="P59" i="28"/>
  <c r="P69" i="28"/>
  <c r="P66" i="28"/>
  <c r="P67" i="28"/>
  <c r="P68" i="28"/>
  <c r="P70" i="28"/>
  <c r="P65" i="28"/>
  <c r="P75" i="28"/>
  <c r="P72" i="28"/>
  <c r="P73" i="28"/>
  <c r="P74" i="28"/>
  <c r="P76" i="28"/>
  <c r="P71" i="28"/>
  <c r="P81" i="28"/>
  <c r="P78" i="28"/>
  <c r="P79" i="28"/>
  <c r="P80" i="28"/>
  <c r="P82" i="28"/>
  <c r="P77" i="28"/>
  <c r="P87" i="28"/>
  <c r="P84" i="28"/>
  <c r="P85" i="28"/>
  <c r="P86" i="28"/>
  <c r="P88" i="28"/>
  <c r="P83" i="28"/>
  <c r="P93" i="28"/>
  <c r="P90" i="28"/>
  <c r="P91" i="28"/>
  <c r="P92" i="28"/>
  <c r="P94" i="28"/>
  <c r="P89" i="28"/>
  <c r="P99" i="28"/>
  <c r="P96" i="28"/>
  <c r="P97" i="28"/>
  <c r="P98" i="28"/>
  <c r="P100" i="28"/>
  <c r="P95" i="28"/>
  <c r="P105" i="28"/>
  <c r="P102" i="28"/>
  <c r="P103" i="28"/>
  <c r="P104" i="28"/>
  <c r="P106" i="28"/>
  <c r="P101" i="28"/>
  <c r="P111" i="28"/>
  <c r="P108" i="28"/>
  <c r="P109" i="28"/>
  <c r="P110" i="28"/>
  <c r="P112" i="28"/>
  <c r="P107" i="28"/>
  <c r="P117" i="28"/>
  <c r="P114" i="28"/>
  <c r="P115" i="28"/>
  <c r="P116" i="28"/>
  <c r="P118" i="28"/>
  <c r="P113" i="28"/>
  <c r="P123" i="28"/>
  <c r="P120" i="28"/>
  <c r="P121" i="28"/>
  <c r="P122" i="28"/>
  <c r="P124" i="28"/>
  <c r="P119" i="28"/>
  <c r="P129" i="28"/>
  <c r="P126" i="28"/>
  <c r="P127" i="28"/>
  <c r="P128" i="28"/>
  <c r="P130" i="28"/>
  <c r="P125" i="28"/>
  <c r="P135" i="28"/>
  <c r="P132" i="28"/>
  <c r="P133" i="28"/>
  <c r="P134" i="28"/>
  <c r="P136" i="28"/>
  <c r="P131" i="28"/>
  <c r="P141" i="28"/>
  <c r="P138" i="28"/>
  <c r="P139" i="28"/>
  <c r="P140" i="28"/>
  <c r="P142" i="28"/>
  <c r="P137" i="28"/>
  <c r="P147" i="28"/>
  <c r="P144" i="28"/>
  <c r="P145" i="28"/>
  <c r="P146" i="28"/>
  <c r="P148" i="28"/>
  <c r="P143" i="28"/>
  <c r="P153" i="28"/>
  <c r="P150" i="28"/>
  <c r="P151" i="28"/>
  <c r="P152" i="28"/>
  <c r="P154" i="28"/>
  <c r="P149" i="28"/>
  <c r="P159" i="28"/>
  <c r="P156" i="28"/>
  <c r="P157" i="28"/>
  <c r="P158" i="28"/>
  <c r="P160" i="28"/>
  <c r="P155" i="28"/>
  <c r="P165" i="28"/>
  <c r="P162" i="28"/>
  <c r="P163" i="28"/>
  <c r="P164" i="28"/>
  <c r="P166" i="28"/>
  <c r="P161" i="28"/>
  <c r="P171" i="28"/>
  <c r="P168" i="28"/>
  <c r="P169" i="28"/>
  <c r="P170" i="28"/>
  <c r="P172" i="28"/>
  <c r="P167" i="28"/>
  <c r="P177" i="28"/>
  <c r="P174" i="28"/>
  <c r="P175" i="28"/>
  <c r="P176" i="28"/>
  <c r="P178" i="28"/>
  <c r="P173" i="28"/>
  <c r="P183" i="28"/>
  <c r="P180" i="28"/>
  <c r="P181" i="28"/>
  <c r="P182" i="28"/>
  <c r="P184" i="28"/>
  <c r="P179" i="28"/>
  <c r="P189" i="28"/>
  <c r="P186" i="28"/>
  <c r="P187" i="28"/>
  <c r="P188" i="28"/>
  <c r="P190" i="28"/>
  <c r="P185" i="28"/>
  <c r="P195" i="28"/>
  <c r="P192" i="28"/>
  <c r="P193" i="28"/>
  <c r="P194" i="28"/>
  <c r="P196" i="28"/>
  <c r="P191" i="28"/>
  <c r="P201" i="28"/>
  <c r="P198" i="28"/>
  <c r="P199" i="28"/>
  <c r="P200" i="28"/>
  <c r="P202" i="28"/>
  <c r="P197" i="28"/>
  <c r="P207" i="28"/>
  <c r="P204" i="28"/>
  <c r="P205" i="28"/>
  <c r="P206" i="28"/>
  <c r="P208" i="28"/>
  <c r="P203" i="28"/>
  <c r="P213" i="28"/>
  <c r="P210" i="28"/>
  <c r="P211" i="28"/>
  <c r="P212" i="28"/>
  <c r="P214" i="28"/>
  <c r="P209" i="28"/>
  <c r="P219" i="28"/>
  <c r="P216" i="28"/>
  <c r="P217" i="28"/>
  <c r="P218" i="28"/>
  <c r="P220" i="28"/>
  <c r="P215" i="28"/>
  <c r="P225" i="28"/>
  <c r="P222" i="28"/>
  <c r="P223" i="28"/>
  <c r="P224" i="28"/>
  <c r="P226" i="28"/>
  <c r="P221" i="28"/>
  <c r="P231" i="28"/>
  <c r="P228" i="28"/>
  <c r="P229" i="28"/>
  <c r="P230" i="28"/>
  <c r="P232" i="28"/>
  <c r="P227" i="28"/>
  <c r="P237" i="28"/>
  <c r="P234" i="28"/>
  <c r="P235" i="28"/>
  <c r="P236" i="28"/>
  <c r="P238" i="28"/>
  <c r="P233" i="28"/>
  <c r="P243" i="28"/>
  <c r="P240" i="28"/>
  <c r="P241" i="28"/>
  <c r="P242" i="28"/>
  <c r="P244" i="28"/>
  <c r="P239" i="28"/>
  <c r="P249" i="28"/>
  <c r="P246" i="28"/>
  <c r="P247" i="28"/>
  <c r="P248" i="28"/>
  <c r="P250" i="28"/>
  <c r="P245" i="28"/>
  <c r="P255" i="28"/>
  <c r="P252" i="28"/>
  <c r="P253" i="28"/>
  <c r="P254" i="28"/>
  <c r="P256" i="28"/>
  <c r="P251" i="28"/>
  <c r="P261" i="28"/>
  <c r="P258" i="28"/>
  <c r="P259" i="28"/>
  <c r="P260" i="28"/>
  <c r="P262" i="28"/>
  <c r="P257" i="28"/>
  <c r="P267" i="28"/>
  <c r="P264" i="28"/>
  <c r="P265" i="28"/>
  <c r="P266" i="28"/>
  <c r="P268" i="28"/>
  <c r="P263" i="28"/>
  <c r="P273" i="28"/>
  <c r="P270" i="28"/>
  <c r="P271" i="28"/>
  <c r="P272" i="28"/>
  <c r="P274" i="28"/>
  <c r="P269" i="28"/>
  <c r="P279" i="28"/>
  <c r="P276" i="28"/>
  <c r="P277" i="28"/>
  <c r="P278" i="28"/>
  <c r="P280" i="28"/>
  <c r="P275" i="28"/>
  <c r="P285" i="28"/>
  <c r="P282" i="28"/>
  <c r="P283" i="28"/>
  <c r="P284" i="28"/>
  <c r="P286" i="28"/>
  <c r="P281" i="28"/>
  <c r="P291" i="28"/>
  <c r="P288" i="28"/>
  <c r="P289" i="28"/>
  <c r="P290" i="28"/>
  <c r="P292" i="28"/>
  <c r="P287" i="28"/>
  <c r="P297" i="28"/>
  <c r="P294" i="28"/>
  <c r="P295" i="28"/>
  <c r="P296" i="28"/>
  <c r="P298" i="28"/>
  <c r="P293" i="28"/>
  <c r="P303" i="28"/>
  <c r="P300" i="28"/>
  <c r="P301" i="28"/>
  <c r="P302" i="28"/>
  <c r="P304" i="28"/>
  <c r="P299" i="28"/>
  <c r="P309" i="28"/>
  <c r="P306" i="28"/>
  <c r="P307" i="28"/>
  <c r="P308" i="28"/>
  <c r="P310" i="28"/>
  <c r="P305" i="28"/>
  <c r="P9" i="28"/>
  <c r="M6" i="28"/>
  <c r="M7" i="28"/>
  <c r="M8" i="28"/>
  <c r="M10" i="28"/>
  <c r="M5" i="28"/>
  <c r="M15" i="28"/>
  <c r="M12" i="28"/>
  <c r="M13" i="28"/>
  <c r="M14" i="28"/>
  <c r="M16" i="28"/>
  <c r="M11" i="28"/>
  <c r="M21" i="28"/>
  <c r="M18" i="28"/>
  <c r="M19" i="28"/>
  <c r="M20" i="28"/>
  <c r="M22" i="28"/>
  <c r="M17" i="28"/>
  <c r="M27" i="28"/>
  <c r="M24" i="28"/>
  <c r="M25" i="28"/>
  <c r="M26" i="28"/>
  <c r="M28" i="28"/>
  <c r="M23" i="28"/>
  <c r="M33" i="28"/>
  <c r="M30" i="28"/>
  <c r="M31" i="28"/>
  <c r="M32" i="28"/>
  <c r="M34" i="28"/>
  <c r="M29" i="28"/>
  <c r="M39" i="28"/>
  <c r="M36" i="28"/>
  <c r="M37" i="28"/>
  <c r="M38" i="28"/>
  <c r="M40" i="28"/>
  <c r="M35" i="28"/>
  <c r="M45" i="28"/>
  <c r="M42" i="28"/>
  <c r="M43" i="28"/>
  <c r="M44" i="28"/>
  <c r="M46" i="28"/>
  <c r="M41" i="28"/>
  <c r="M51" i="28"/>
  <c r="M48" i="28"/>
  <c r="M49" i="28"/>
  <c r="M50" i="28"/>
  <c r="M52" i="28"/>
  <c r="M47" i="28"/>
  <c r="M57" i="28"/>
  <c r="M54" i="28"/>
  <c r="M55" i="28"/>
  <c r="M56" i="28"/>
  <c r="M58" i="28"/>
  <c r="M53" i="28"/>
  <c r="M63" i="28"/>
  <c r="M60" i="28"/>
  <c r="M61" i="28"/>
  <c r="M62" i="28"/>
  <c r="M64" i="28"/>
  <c r="M59" i="28"/>
  <c r="M69" i="28"/>
  <c r="M66" i="28"/>
  <c r="M67" i="28"/>
  <c r="M68" i="28"/>
  <c r="M70" i="28"/>
  <c r="M65" i="28"/>
  <c r="M75" i="28"/>
  <c r="M72" i="28"/>
  <c r="M73" i="28"/>
  <c r="M74" i="28"/>
  <c r="M76" i="28"/>
  <c r="M71" i="28"/>
  <c r="M81" i="28"/>
  <c r="M78" i="28"/>
  <c r="M79" i="28"/>
  <c r="M80" i="28"/>
  <c r="M82" i="28"/>
  <c r="M77" i="28"/>
  <c r="M87" i="28"/>
  <c r="M84" i="28"/>
  <c r="M85" i="28"/>
  <c r="M86" i="28"/>
  <c r="M88" i="28"/>
  <c r="M83" i="28"/>
  <c r="M93" i="28"/>
  <c r="M90" i="28"/>
  <c r="M91" i="28"/>
  <c r="M92" i="28"/>
  <c r="M94" i="28"/>
  <c r="M89" i="28"/>
  <c r="M99" i="28"/>
  <c r="M96" i="28"/>
  <c r="M97" i="28"/>
  <c r="M98" i="28"/>
  <c r="M100" i="28"/>
  <c r="M95" i="28"/>
  <c r="M105" i="28"/>
  <c r="M102" i="28"/>
  <c r="M103" i="28"/>
  <c r="M104" i="28"/>
  <c r="M106" i="28"/>
  <c r="M101" i="28"/>
  <c r="M111" i="28"/>
  <c r="M108" i="28"/>
  <c r="M109" i="28"/>
  <c r="M110" i="28"/>
  <c r="M112" i="28"/>
  <c r="M107" i="28"/>
  <c r="M117" i="28"/>
  <c r="M114" i="28"/>
  <c r="M115" i="28"/>
  <c r="M116" i="28"/>
  <c r="M118" i="28"/>
  <c r="M113" i="28"/>
  <c r="M123" i="28"/>
  <c r="M120" i="28"/>
  <c r="M121" i="28"/>
  <c r="M122" i="28"/>
  <c r="M124" i="28"/>
  <c r="M119" i="28"/>
  <c r="M129" i="28"/>
  <c r="M126" i="28"/>
  <c r="M127" i="28"/>
  <c r="M128" i="28"/>
  <c r="M130" i="28"/>
  <c r="M125" i="28"/>
  <c r="M135" i="28"/>
  <c r="M132" i="28"/>
  <c r="M133" i="28"/>
  <c r="M134" i="28"/>
  <c r="M136" i="28"/>
  <c r="M131" i="28"/>
  <c r="M141" i="28"/>
  <c r="M138" i="28"/>
  <c r="M139" i="28"/>
  <c r="M140" i="28"/>
  <c r="M142" i="28"/>
  <c r="M137" i="28"/>
  <c r="M147" i="28"/>
  <c r="M144" i="28"/>
  <c r="M145" i="28"/>
  <c r="M146" i="28"/>
  <c r="M148" i="28"/>
  <c r="M143" i="28"/>
  <c r="M153" i="28"/>
  <c r="M150" i="28"/>
  <c r="M151" i="28"/>
  <c r="M152" i="28"/>
  <c r="M154" i="28"/>
  <c r="M149" i="28"/>
  <c r="M159" i="28"/>
  <c r="M156" i="28"/>
  <c r="M157" i="28"/>
  <c r="M158" i="28"/>
  <c r="M160" i="28"/>
  <c r="M155" i="28"/>
  <c r="M165" i="28"/>
  <c r="M162" i="28"/>
  <c r="M163" i="28"/>
  <c r="M164" i="28"/>
  <c r="M166" i="28"/>
  <c r="M161" i="28"/>
  <c r="M171" i="28"/>
  <c r="M168" i="28"/>
  <c r="M169" i="28"/>
  <c r="M170" i="28"/>
  <c r="M172" i="28"/>
  <c r="M167" i="28"/>
  <c r="M177" i="28"/>
  <c r="M174" i="28"/>
  <c r="M175" i="28"/>
  <c r="M176" i="28"/>
  <c r="M178" i="28"/>
  <c r="M173" i="28"/>
  <c r="M183" i="28"/>
  <c r="M180" i="28"/>
  <c r="M181" i="28"/>
  <c r="M182" i="28"/>
  <c r="M184" i="28"/>
  <c r="M179" i="28"/>
  <c r="M189" i="28"/>
  <c r="M186" i="28"/>
  <c r="M187" i="28"/>
  <c r="M188" i="28"/>
  <c r="M190" i="28"/>
  <c r="M185" i="28"/>
  <c r="M195" i="28"/>
  <c r="M192" i="28"/>
  <c r="M193" i="28"/>
  <c r="M194" i="28"/>
  <c r="M196" i="28"/>
  <c r="M191" i="28"/>
  <c r="M201" i="28"/>
  <c r="M198" i="28"/>
  <c r="M199" i="28"/>
  <c r="M200" i="28"/>
  <c r="M202" i="28"/>
  <c r="M197" i="28"/>
  <c r="M207" i="28"/>
  <c r="M204" i="28"/>
  <c r="M205" i="28"/>
  <c r="M206" i="28"/>
  <c r="M208" i="28"/>
  <c r="M203" i="28"/>
  <c r="M213" i="28"/>
  <c r="M210" i="28"/>
  <c r="M211" i="28"/>
  <c r="M212" i="28"/>
  <c r="M214" i="28"/>
  <c r="M209" i="28"/>
  <c r="M219" i="28"/>
  <c r="M216" i="28"/>
  <c r="M217" i="28"/>
  <c r="M218" i="28"/>
  <c r="M220" i="28"/>
  <c r="M215" i="28"/>
  <c r="M225" i="28"/>
  <c r="M222" i="28"/>
  <c r="M223" i="28"/>
  <c r="M224" i="28"/>
  <c r="M226" i="28"/>
  <c r="M221" i="28"/>
  <c r="M231" i="28"/>
  <c r="M228" i="28"/>
  <c r="M229" i="28"/>
  <c r="M230" i="28"/>
  <c r="M232" i="28"/>
  <c r="M227" i="28"/>
  <c r="M237" i="28"/>
  <c r="M234" i="28"/>
  <c r="M235" i="28"/>
  <c r="M236" i="28"/>
  <c r="M238" i="28"/>
  <c r="M233" i="28"/>
  <c r="M243" i="28"/>
  <c r="M240" i="28"/>
  <c r="M241" i="28"/>
  <c r="M242" i="28"/>
  <c r="M244" i="28"/>
  <c r="M239" i="28"/>
  <c r="M249" i="28"/>
  <c r="M246" i="28"/>
  <c r="M247" i="28"/>
  <c r="M248" i="28"/>
  <c r="M250" i="28"/>
  <c r="M245" i="28"/>
  <c r="M255" i="28"/>
  <c r="M252" i="28"/>
  <c r="M253" i="28"/>
  <c r="M254" i="28"/>
  <c r="M256" i="28"/>
  <c r="M251" i="28"/>
  <c r="M261" i="28"/>
  <c r="M258" i="28"/>
  <c r="M259" i="28"/>
  <c r="M260" i="28"/>
  <c r="M262" i="28"/>
  <c r="M257" i="28"/>
  <c r="M267" i="28"/>
  <c r="M264" i="28"/>
  <c r="M265" i="28"/>
  <c r="M266" i="28"/>
  <c r="M268" i="28"/>
  <c r="M263" i="28"/>
  <c r="M273" i="28"/>
  <c r="M270" i="28"/>
  <c r="M271" i="28"/>
  <c r="M272" i="28"/>
  <c r="M274" i="28"/>
  <c r="M269" i="28"/>
  <c r="M279" i="28"/>
  <c r="M276" i="28"/>
  <c r="M277" i="28"/>
  <c r="M278" i="28"/>
  <c r="M280" i="28"/>
  <c r="M275" i="28"/>
  <c r="M285" i="28"/>
  <c r="M282" i="28"/>
  <c r="M283" i="28"/>
  <c r="M284" i="28"/>
  <c r="M286" i="28"/>
  <c r="M281" i="28"/>
  <c r="M291" i="28"/>
  <c r="M288" i="28"/>
  <c r="M289" i="28"/>
  <c r="M290" i="28"/>
  <c r="M292" i="28"/>
  <c r="M287" i="28"/>
  <c r="M297" i="28"/>
  <c r="M294" i="28"/>
  <c r="M295" i="28"/>
  <c r="M296" i="28"/>
  <c r="M298" i="28"/>
  <c r="M293" i="28"/>
  <c r="M303" i="28"/>
  <c r="M300" i="28"/>
  <c r="M301" i="28"/>
  <c r="M302" i="28"/>
  <c r="M304" i="28"/>
  <c r="M299" i="28"/>
  <c r="M309" i="28"/>
  <c r="M306" i="28"/>
  <c r="M307" i="28"/>
  <c r="M308" i="28"/>
  <c r="M310" i="28"/>
  <c r="M305" i="28"/>
  <c r="M9" i="28"/>
  <c r="D306" i="66"/>
  <c r="D307" i="66"/>
  <c r="D308" i="66"/>
  <c r="D309" i="66"/>
  <c r="D310" i="66"/>
  <c r="D305" i="66"/>
  <c r="D300" i="66"/>
  <c r="D301" i="66"/>
  <c r="D302" i="66"/>
  <c r="D303" i="66"/>
  <c r="D304" i="66"/>
  <c r="D299" i="66"/>
  <c r="D282" i="66"/>
  <c r="D283" i="66"/>
  <c r="D284" i="66"/>
  <c r="D285" i="66"/>
  <c r="D286" i="66"/>
  <c r="D281" i="66"/>
  <c r="D276" i="66"/>
  <c r="D277" i="66"/>
  <c r="D278" i="66"/>
  <c r="D279" i="66"/>
  <c r="D280" i="66"/>
  <c r="D275" i="66"/>
  <c r="D270" i="66"/>
  <c r="D271" i="66"/>
  <c r="D272" i="66"/>
  <c r="D273" i="66"/>
  <c r="D274" i="66"/>
  <c r="D269" i="66"/>
  <c r="D264" i="66"/>
  <c r="D265" i="66"/>
  <c r="D266" i="66"/>
  <c r="D267" i="66"/>
  <c r="D268" i="66"/>
  <c r="D263" i="66"/>
  <c r="D258" i="66"/>
  <c r="D259" i="66"/>
  <c r="D260" i="66"/>
  <c r="D261" i="66"/>
  <c r="D262" i="66"/>
  <c r="D257" i="66"/>
  <c r="D252" i="66"/>
  <c r="D253" i="66"/>
  <c r="D254" i="66"/>
  <c r="D255" i="66"/>
  <c r="D256" i="66"/>
  <c r="D251" i="66"/>
  <c r="D246" i="66"/>
  <c r="D247" i="66"/>
  <c r="D248" i="66"/>
  <c r="D249" i="66"/>
  <c r="D250" i="66"/>
  <c r="D245" i="66"/>
  <c r="D240" i="66"/>
  <c r="D241" i="66"/>
  <c r="D242" i="66"/>
  <c r="D243" i="66"/>
  <c r="D244" i="66"/>
  <c r="D239" i="66"/>
  <c r="D234" i="66"/>
  <c r="D235" i="66"/>
  <c r="D236" i="66"/>
  <c r="D237" i="66"/>
  <c r="D238" i="66"/>
  <c r="D233" i="66"/>
  <c r="D228" i="66"/>
  <c r="D229" i="66"/>
  <c r="D230" i="66"/>
  <c r="D231" i="66"/>
  <c r="D232" i="66"/>
  <c r="D227" i="66"/>
  <c r="D222" i="66"/>
  <c r="D223" i="66"/>
  <c r="D224" i="66"/>
  <c r="D225" i="66"/>
  <c r="D226" i="66"/>
  <c r="D221" i="66"/>
  <c r="D216" i="66"/>
  <c r="D217" i="66"/>
  <c r="D218" i="66"/>
  <c r="D219" i="66"/>
  <c r="D220" i="66"/>
  <c r="D215" i="66"/>
  <c r="D214" i="66"/>
  <c r="D210" i="66"/>
  <c r="D211" i="66"/>
  <c r="D212" i="66"/>
  <c r="D213" i="66"/>
  <c r="D209" i="66"/>
  <c r="D204" i="66"/>
  <c r="D205" i="66"/>
  <c r="D206" i="66"/>
  <c r="D207" i="66"/>
  <c r="D208" i="66"/>
  <c r="D203" i="66"/>
  <c r="D198" i="66"/>
  <c r="D199" i="66"/>
  <c r="D200" i="66"/>
  <c r="D201" i="66"/>
  <c r="D202" i="66"/>
  <c r="D197" i="66"/>
  <c r="D192" i="66"/>
  <c r="D193" i="66"/>
  <c r="D194" i="66"/>
  <c r="D195" i="66"/>
  <c r="D196" i="66"/>
  <c r="D191" i="66"/>
  <c r="D186" i="66"/>
  <c r="D187" i="66"/>
  <c r="D188" i="66"/>
  <c r="D189" i="66"/>
  <c r="D190" i="66"/>
  <c r="D185" i="66"/>
  <c r="D180" i="66"/>
  <c r="D181" i="66"/>
  <c r="D182" i="66"/>
  <c r="D183" i="66"/>
  <c r="D184" i="66"/>
  <c r="D179" i="66"/>
  <c r="D174" i="66"/>
  <c r="D175" i="66"/>
  <c r="D176" i="66"/>
  <c r="D177" i="66"/>
  <c r="D178" i="66"/>
  <c r="D173" i="66"/>
  <c r="D168" i="66"/>
  <c r="D169" i="66"/>
  <c r="D170" i="66"/>
  <c r="D171" i="66"/>
  <c r="D172" i="66"/>
  <c r="D167" i="66"/>
  <c r="D162" i="66"/>
  <c r="D163" i="66"/>
  <c r="D164" i="66"/>
  <c r="D165" i="66"/>
  <c r="D166" i="66"/>
  <c r="D161" i="66"/>
  <c r="D156" i="66"/>
  <c r="D157" i="66"/>
  <c r="D158" i="66"/>
  <c r="D159" i="66"/>
  <c r="D160" i="66"/>
  <c r="D155" i="66"/>
  <c r="D150" i="66"/>
  <c r="D151" i="66"/>
  <c r="D152" i="66"/>
  <c r="D153" i="66"/>
  <c r="D154" i="66"/>
  <c r="D149" i="66"/>
  <c r="D144" i="66"/>
  <c r="D145" i="66"/>
  <c r="D146" i="66"/>
  <c r="D147" i="66"/>
  <c r="D148" i="66"/>
  <c r="D143" i="66"/>
  <c r="C248" i="27"/>
  <c r="D138" i="66"/>
  <c r="D139" i="66"/>
  <c r="D140" i="66"/>
  <c r="D141" i="66"/>
  <c r="D142" i="66"/>
  <c r="D137" i="66"/>
  <c r="D132" i="66"/>
  <c r="D133" i="66"/>
  <c r="D134" i="66"/>
  <c r="D135" i="66"/>
  <c r="D136" i="66"/>
  <c r="D131" i="66"/>
  <c r="D126" i="66"/>
  <c r="D127" i="66"/>
  <c r="D128" i="66"/>
  <c r="D129" i="66"/>
  <c r="D130" i="66"/>
  <c r="D125" i="66"/>
  <c r="D120" i="66"/>
  <c r="D121" i="66"/>
  <c r="D122" i="66"/>
  <c r="D123" i="66"/>
  <c r="D124" i="66"/>
  <c r="D119" i="66"/>
  <c r="D114" i="66"/>
  <c r="D115" i="66"/>
  <c r="D116" i="66"/>
  <c r="D117" i="66"/>
  <c r="D118" i="66"/>
  <c r="D113" i="66"/>
  <c r="D108" i="66"/>
  <c r="D109" i="66"/>
  <c r="D110" i="66"/>
  <c r="D111" i="66"/>
  <c r="D112" i="66"/>
  <c r="D107" i="66"/>
  <c r="D102" i="66"/>
  <c r="D103" i="66"/>
  <c r="D104" i="66"/>
  <c r="D105" i="66"/>
  <c r="D106" i="66"/>
  <c r="D101" i="66"/>
  <c r="D96" i="66"/>
  <c r="D97" i="66"/>
  <c r="D98" i="66"/>
  <c r="D99" i="66"/>
  <c r="D100" i="66"/>
  <c r="D95" i="66"/>
  <c r="D90" i="66"/>
  <c r="D91" i="66"/>
  <c r="D92" i="66"/>
  <c r="D93" i="66"/>
  <c r="D94" i="66"/>
  <c r="D89" i="66"/>
  <c r="D84" i="66"/>
  <c r="D85" i="66"/>
  <c r="D86" i="66"/>
  <c r="D87" i="66"/>
  <c r="D88" i="66"/>
  <c r="D83" i="66"/>
  <c r="D78" i="66"/>
  <c r="D79" i="66"/>
  <c r="D80" i="66"/>
  <c r="D81" i="66"/>
  <c r="D82" i="66"/>
  <c r="D77" i="66"/>
  <c r="D72" i="66"/>
  <c r="D73" i="66"/>
  <c r="D74" i="66"/>
  <c r="D75" i="66"/>
  <c r="D76" i="66"/>
  <c r="D71" i="66"/>
  <c r="D66" i="66"/>
  <c r="D67" i="66"/>
  <c r="D68" i="66"/>
  <c r="D69" i="66"/>
  <c r="D70" i="66"/>
  <c r="D65" i="66"/>
  <c r="D60" i="66"/>
  <c r="D61" i="66"/>
  <c r="D62" i="66"/>
  <c r="D63" i="66"/>
  <c r="D64" i="66"/>
  <c r="D59" i="66"/>
  <c r="D54" i="66"/>
  <c r="D55" i="66"/>
  <c r="D56" i="66"/>
  <c r="D57" i="66"/>
  <c r="D58" i="66"/>
  <c r="D53" i="66"/>
  <c r="D48" i="66"/>
  <c r="D49" i="66"/>
  <c r="D50" i="66"/>
  <c r="D51" i="66"/>
  <c r="D52" i="66"/>
  <c r="D47" i="66"/>
  <c r="D42" i="66"/>
  <c r="D43" i="66"/>
  <c r="D44" i="66"/>
  <c r="D45" i="66"/>
  <c r="D46" i="66"/>
  <c r="D41" i="66"/>
  <c r="D36" i="66"/>
  <c r="D37" i="66"/>
  <c r="D38" i="66"/>
  <c r="D39" i="66"/>
  <c r="D40" i="66"/>
  <c r="D35" i="66"/>
  <c r="D30" i="66"/>
  <c r="D31" i="66"/>
  <c r="D32" i="66"/>
  <c r="D33" i="66"/>
  <c r="D34" i="66"/>
  <c r="D29" i="66"/>
  <c r="D24" i="66"/>
  <c r="D25" i="66"/>
  <c r="D26" i="66"/>
  <c r="D27" i="66"/>
  <c r="D28" i="66"/>
  <c r="D23" i="66"/>
  <c r="D18" i="66"/>
  <c r="D19" i="66"/>
  <c r="D20" i="66"/>
  <c r="D21" i="66"/>
  <c r="D22" i="66"/>
  <c r="D17" i="66"/>
  <c r="D12" i="66"/>
  <c r="D13" i="66"/>
  <c r="D14" i="66"/>
  <c r="D15" i="66"/>
  <c r="D16" i="66"/>
  <c r="D11" i="66"/>
  <c r="D6" i="66"/>
  <c r="D7" i="66"/>
  <c r="D8" i="66"/>
  <c r="D9" i="66"/>
  <c r="D10" i="66"/>
  <c r="D5" i="66"/>
  <c r="X566" i="27"/>
  <c r="X565" i="27"/>
  <c r="X564" i="27"/>
  <c r="X563" i="27"/>
  <c r="X562" i="27"/>
  <c r="X561" i="27"/>
  <c r="X560" i="27"/>
  <c r="X559" i="27"/>
  <c r="X558" i="27"/>
  <c r="X555" i="27"/>
  <c r="X554" i="27"/>
  <c r="X553" i="27"/>
  <c r="X552" i="27"/>
  <c r="X551" i="27"/>
  <c r="X550" i="27"/>
  <c r="X549" i="27"/>
  <c r="X548" i="27"/>
  <c r="X547" i="27"/>
  <c r="X544" i="27"/>
  <c r="X543" i="27"/>
  <c r="X542" i="27"/>
  <c r="X541" i="27"/>
  <c r="X540" i="27"/>
  <c r="X539" i="27"/>
  <c r="X538" i="27"/>
  <c r="X537" i="27"/>
  <c r="X536" i="27"/>
  <c r="X533" i="27"/>
  <c r="X532" i="27"/>
  <c r="X531" i="27"/>
  <c r="X530" i="27"/>
  <c r="X529" i="27"/>
  <c r="X528" i="27"/>
  <c r="X527" i="27"/>
  <c r="X526" i="27"/>
  <c r="X525" i="27"/>
  <c r="X522" i="27"/>
  <c r="X521" i="27"/>
  <c r="X520" i="27"/>
  <c r="X519" i="27"/>
  <c r="X518" i="27"/>
  <c r="X517" i="27"/>
  <c r="X516" i="27"/>
  <c r="X515" i="27"/>
  <c r="X514" i="27"/>
  <c r="X511" i="27"/>
  <c r="X510" i="27"/>
  <c r="X509" i="27"/>
  <c r="X508" i="27"/>
  <c r="X507" i="27"/>
  <c r="X506" i="27"/>
  <c r="X505" i="27"/>
  <c r="X504" i="27"/>
  <c r="X503" i="27"/>
  <c r="X500" i="27"/>
  <c r="X499" i="27"/>
  <c r="X498" i="27"/>
  <c r="X497" i="27"/>
  <c r="X496" i="27"/>
  <c r="X495" i="27"/>
  <c r="X494" i="27"/>
  <c r="X493" i="27"/>
  <c r="X492" i="27"/>
  <c r="X489" i="27"/>
  <c r="X488" i="27"/>
  <c r="X487" i="27"/>
  <c r="X486" i="27"/>
  <c r="X485" i="27"/>
  <c r="X484" i="27"/>
  <c r="X483" i="27"/>
  <c r="X482" i="27"/>
  <c r="X481" i="27"/>
  <c r="X478" i="27"/>
  <c r="X477" i="27"/>
  <c r="X476" i="27"/>
  <c r="X475" i="27"/>
  <c r="X474" i="27"/>
  <c r="X473" i="27"/>
  <c r="X472" i="27"/>
  <c r="X471" i="27"/>
  <c r="X470" i="27"/>
  <c r="X467" i="27"/>
  <c r="X466" i="27"/>
  <c r="X465" i="27"/>
  <c r="X464" i="27"/>
  <c r="X463" i="27"/>
  <c r="X462" i="27"/>
  <c r="X461" i="27"/>
  <c r="X460" i="27"/>
  <c r="X459" i="27"/>
  <c r="X456" i="27"/>
  <c r="X455" i="27"/>
  <c r="X454" i="27"/>
  <c r="X453" i="27"/>
  <c r="X452" i="27"/>
  <c r="X451" i="27"/>
  <c r="X450" i="27"/>
  <c r="X449" i="27"/>
  <c r="X448" i="27"/>
  <c r="X445" i="27"/>
  <c r="X444" i="27"/>
  <c r="X443" i="27"/>
  <c r="X442" i="27"/>
  <c r="X441" i="27"/>
  <c r="X440" i="27"/>
  <c r="X439" i="27"/>
  <c r="X438" i="27"/>
  <c r="X437" i="27"/>
  <c r="X434" i="27"/>
  <c r="X433" i="27"/>
  <c r="X432" i="27"/>
  <c r="X431" i="27"/>
  <c r="X430" i="27"/>
  <c r="X429" i="27"/>
  <c r="X428" i="27"/>
  <c r="X427" i="27"/>
  <c r="X426" i="27"/>
  <c r="X423" i="27"/>
  <c r="X422" i="27"/>
  <c r="X421" i="27"/>
  <c r="X420" i="27"/>
  <c r="X419" i="27"/>
  <c r="X418" i="27"/>
  <c r="X417" i="27"/>
  <c r="X416" i="27"/>
  <c r="X415" i="27"/>
  <c r="X412" i="27"/>
  <c r="X411" i="27"/>
  <c r="X410" i="27"/>
  <c r="X409" i="27"/>
  <c r="X408" i="27"/>
  <c r="X407" i="27"/>
  <c r="X406" i="27"/>
  <c r="X405" i="27"/>
  <c r="X404" i="27"/>
  <c r="X401" i="27"/>
  <c r="X400" i="27"/>
  <c r="X399" i="27"/>
  <c r="X398" i="27"/>
  <c r="X397" i="27"/>
  <c r="X396" i="27"/>
  <c r="X395" i="27"/>
  <c r="X394" i="27"/>
  <c r="X393" i="27"/>
  <c r="X390" i="27"/>
  <c r="X389" i="27"/>
  <c r="X388" i="27"/>
  <c r="X387" i="27"/>
  <c r="X386" i="27"/>
  <c r="X385" i="27"/>
  <c r="X384" i="27"/>
  <c r="X383" i="27"/>
  <c r="X382" i="27"/>
  <c r="X379" i="27"/>
  <c r="X378" i="27"/>
  <c r="X377" i="27"/>
  <c r="X376" i="27"/>
  <c r="X375" i="27"/>
  <c r="X374" i="27"/>
  <c r="X373" i="27"/>
  <c r="X372" i="27"/>
  <c r="X371" i="27"/>
  <c r="X368" i="27"/>
  <c r="X367" i="27"/>
  <c r="X366" i="27"/>
  <c r="X365" i="27"/>
  <c r="X364" i="27"/>
  <c r="X363" i="27"/>
  <c r="X362" i="27"/>
  <c r="X361" i="27"/>
  <c r="X360" i="27"/>
  <c r="X357" i="27"/>
  <c r="X356" i="27"/>
  <c r="X355" i="27"/>
  <c r="X354" i="27"/>
  <c r="X353" i="27"/>
  <c r="X352" i="27"/>
  <c r="X351" i="27"/>
  <c r="X350" i="27"/>
  <c r="X349" i="27"/>
  <c r="X346" i="27"/>
  <c r="X345" i="27"/>
  <c r="X344" i="27"/>
  <c r="X343" i="27"/>
  <c r="X342" i="27"/>
  <c r="X341" i="27"/>
  <c r="X340" i="27"/>
  <c r="X339" i="27"/>
  <c r="X338" i="27"/>
  <c r="X335" i="27"/>
  <c r="X334" i="27"/>
  <c r="X333" i="27"/>
  <c r="X332" i="27"/>
  <c r="X331" i="27"/>
  <c r="X330" i="27"/>
  <c r="X329" i="27"/>
  <c r="X328" i="27"/>
  <c r="X327" i="27"/>
  <c r="X324" i="27"/>
  <c r="X323" i="27"/>
  <c r="X322" i="27"/>
  <c r="X321" i="27"/>
  <c r="X320" i="27"/>
  <c r="X319" i="27"/>
  <c r="X318" i="27"/>
  <c r="X317" i="27"/>
  <c r="X316" i="27"/>
  <c r="X313" i="27"/>
  <c r="X312" i="27"/>
  <c r="X311" i="27"/>
  <c r="X310" i="27"/>
  <c r="X309" i="27"/>
  <c r="X308" i="27"/>
  <c r="X307" i="27"/>
  <c r="X306" i="27"/>
  <c r="X305" i="27"/>
  <c r="X302" i="27"/>
  <c r="X301" i="27"/>
  <c r="X300" i="27"/>
  <c r="X299" i="27"/>
  <c r="X298" i="27"/>
  <c r="X297" i="27"/>
  <c r="X296" i="27"/>
  <c r="X295" i="27"/>
  <c r="X294" i="27"/>
  <c r="X291" i="27"/>
  <c r="X290" i="27"/>
  <c r="X289" i="27"/>
  <c r="X288" i="27"/>
  <c r="X287" i="27"/>
  <c r="X286" i="27"/>
  <c r="X285" i="27"/>
  <c r="X284" i="27"/>
  <c r="X283" i="27"/>
  <c r="X280" i="27"/>
  <c r="X279" i="27"/>
  <c r="X278" i="27"/>
  <c r="X277" i="27"/>
  <c r="X276" i="27"/>
  <c r="X275" i="27"/>
  <c r="X274" i="27"/>
  <c r="X273" i="27"/>
  <c r="X272" i="27"/>
  <c r="X269" i="27"/>
  <c r="X268" i="27"/>
  <c r="X267" i="27"/>
  <c r="X266" i="27"/>
  <c r="X265" i="27"/>
  <c r="X264" i="27"/>
  <c r="X263" i="27"/>
  <c r="X262" i="27"/>
  <c r="X261" i="27"/>
  <c r="X258" i="27"/>
  <c r="X257" i="27"/>
  <c r="X256" i="27"/>
  <c r="X255" i="27"/>
  <c r="X254" i="27"/>
  <c r="X253" i="27"/>
  <c r="X252" i="27"/>
  <c r="X251" i="27"/>
  <c r="X250" i="27"/>
  <c r="X247" i="27"/>
  <c r="X246" i="27"/>
  <c r="X245" i="27"/>
  <c r="X244" i="27"/>
  <c r="X243" i="27"/>
  <c r="X242" i="27"/>
  <c r="X241" i="27"/>
  <c r="X240" i="27"/>
  <c r="X239" i="27"/>
  <c r="X236" i="27"/>
  <c r="X235" i="27"/>
  <c r="X234" i="27"/>
  <c r="X233" i="27"/>
  <c r="X232" i="27"/>
  <c r="X231" i="27"/>
  <c r="X230" i="27"/>
  <c r="X229" i="27"/>
  <c r="X228" i="27"/>
  <c r="X225" i="27"/>
  <c r="X224" i="27"/>
  <c r="X223" i="27"/>
  <c r="X222" i="27"/>
  <c r="X221" i="27"/>
  <c r="X220" i="27"/>
  <c r="X219" i="27"/>
  <c r="X218" i="27"/>
  <c r="X217" i="27"/>
  <c r="X214" i="27"/>
  <c r="X213" i="27"/>
  <c r="X212" i="27"/>
  <c r="X211" i="27"/>
  <c r="X210" i="27"/>
  <c r="X209" i="27"/>
  <c r="X208" i="27"/>
  <c r="X207" i="27"/>
  <c r="X206" i="27"/>
  <c r="X203" i="27"/>
  <c r="X202" i="27"/>
  <c r="X201" i="27"/>
  <c r="X200" i="27"/>
  <c r="X199" i="27"/>
  <c r="X198" i="27"/>
  <c r="X197" i="27"/>
  <c r="X196" i="27"/>
  <c r="X195" i="27"/>
  <c r="X192" i="27"/>
  <c r="X191" i="27"/>
  <c r="X190" i="27"/>
  <c r="X189" i="27"/>
  <c r="X188" i="27"/>
  <c r="X187" i="27"/>
  <c r="X186" i="27"/>
  <c r="X185" i="27"/>
  <c r="X184" i="27"/>
  <c r="X181" i="27"/>
  <c r="X180" i="27"/>
  <c r="X179" i="27"/>
  <c r="X178" i="27"/>
  <c r="X177" i="27"/>
  <c r="X176" i="27"/>
  <c r="X175" i="27"/>
  <c r="X174" i="27"/>
  <c r="X173" i="27"/>
  <c r="X170" i="27"/>
  <c r="X169" i="27"/>
  <c r="X168" i="27"/>
  <c r="X167" i="27"/>
  <c r="X166" i="27"/>
  <c r="X165" i="27"/>
  <c r="X164" i="27"/>
  <c r="X163" i="27"/>
  <c r="X162" i="27"/>
  <c r="X159" i="27"/>
  <c r="X158" i="27"/>
  <c r="X157" i="27"/>
  <c r="X156" i="27"/>
  <c r="X155" i="27"/>
  <c r="X154" i="27"/>
  <c r="X153" i="27"/>
  <c r="X152" i="27"/>
  <c r="X151" i="27"/>
  <c r="X148" i="27"/>
  <c r="X147" i="27"/>
  <c r="X146" i="27"/>
  <c r="X145" i="27"/>
  <c r="X144" i="27"/>
  <c r="X143" i="27"/>
  <c r="X142" i="27"/>
  <c r="X141" i="27"/>
  <c r="X140" i="27"/>
  <c r="X137" i="27"/>
  <c r="X136" i="27"/>
  <c r="X135" i="27"/>
  <c r="X134" i="27"/>
  <c r="X133" i="27"/>
  <c r="X132" i="27"/>
  <c r="X131" i="27"/>
  <c r="X130" i="27"/>
  <c r="X129" i="27"/>
  <c r="X126" i="27"/>
  <c r="X125" i="27"/>
  <c r="X124" i="27"/>
  <c r="X123" i="27"/>
  <c r="X122" i="27"/>
  <c r="X121" i="27"/>
  <c r="X120" i="27"/>
  <c r="X119" i="27"/>
  <c r="X118" i="27"/>
  <c r="X115" i="27"/>
  <c r="X114" i="27"/>
  <c r="X113" i="27"/>
  <c r="X112" i="27"/>
  <c r="X111" i="27"/>
  <c r="X110" i="27"/>
  <c r="X109" i="27"/>
  <c r="X108" i="27"/>
  <c r="X107" i="27"/>
  <c r="X104" i="27"/>
  <c r="X103" i="27"/>
  <c r="X102" i="27"/>
  <c r="X101" i="27"/>
  <c r="X100" i="27"/>
  <c r="X99" i="27"/>
  <c r="X98" i="27"/>
  <c r="X97" i="27"/>
  <c r="X96" i="27"/>
  <c r="X93" i="27"/>
  <c r="X92" i="27"/>
  <c r="X91" i="27"/>
  <c r="X90" i="27"/>
  <c r="X89" i="27"/>
  <c r="X88" i="27"/>
  <c r="X87" i="27"/>
  <c r="X86" i="27"/>
  <c r="X85" i="27"/>
  <c r="X82" i="27"/>
  <c r="X81" i="27"/>
  <c r="X80" i="27"/>
  <c r="X79" i="27"/>
  <c r="X78" i="27"/>
  <c r="X77" i="27"/>
  <c r="X76" i="27"/>
  <c r="X75" i="27"/>
  <c r="X74" i="27"/>
  <c r="X71" i="27"/>
  <c r="X70" i="27"/>
  <c r="X69" i="27"/>
  <c r="X68" i="27"/>
  <c r="X67" i="27"/>
  <c r="X66" i="27"/>
  <c r="X65" i="27"/>
  <c r="X64" i="27"/>
  <c r="X63" i="27"/>
  <c r="X60" i="27"/>
  <c r="X59" i="27"/>
  <c r="X58" i="27"/>
  <c r="X57" i="27"/>
  <c r="X56" i="27"/>
  <c r="X55" i="27"/>
  <c r="X54" i="27"/>
  <c r="X53" i="27"/>
  <c r="X52" i="27"/>
  <c r="X49" i="27"/>
  <c r="X48" i="27"/>
  <c r="X47" i="27"/>
  <c r="X46" i="27"/>
  <c r="X45" i="27"/>
  <c r="X44" i="27"/>
  <c r="X43" i="27"/>
  <c r="X42" i="27"/>
  <c r="X41" i="27"/>
  <c r="X38" i="27"/>
  <c r="X37" i="27"/>
  <c r="X36" i="27"/>
  <c r="X35" i="27"/>
  <c r="X34" i="27"/>
  <c r="X33" i="27"/>
  <c r="X32" i="27"/>
  <c r="X31" i="27"/>
  <c r="X30" i="27"/>
  <c r="X27" i="27"/>
  <c r="X26" i="27"/>
  <c r="X25" i="27"/>
  <c r="X24" i="27"/>
  <c r="X23" i="27"/>
  <c r="X22" i="27"/>
  <c r="X21" i="27"/>
  <c r="X20" i="27"/>
  <c r="X19" i="27"/>
  <c r="X16" i="27"/>
  <c r="X15" i="27"/>
  <c r="X14" i="27"/>
  <c r="X13" i="27"/>
  <c r="X12" i="27"/>
  <c r="X11" i="27"/>
  <c r="X10" i="27"/>
  <c r="X9" i="27"/>
  <c r="X8" i="27"/>
  <c r="C18" i="27"/>
  <c r="D446" i="27"/>
  <c r="D447" i="27" s="1"/>
  <c r="E446" i="27"/>
  <c r="E447" i="27" s="1"/>
  <c r="F446" i="27"/>
  <c r="F447" i="27" s="1"/>
  <c r="G446" i="27"/>
  <c r="G447" i="27" s="1"/>
  <c r="H446" i="27"/>
  <c r="H447" i="27" s="1"/>
  <c r="I446" i="27"/>
  <c r="I447" i="27" s="1"/>
  <c r="J446" i="27"/>
  <c r="J447" i="27" s="1"/>
  <c r="K446" i="27"/>
  <c r="K447" i="27" s="1"/>
  <c r="L446" i="27"/>
  <c r="L447" i="27" s="1"/>
  <c r="M446" i="27"/>
  <c r="M447" i="27" s="1"/>
  <c r="N446" i="27"/>
  <c r="N447" i="27" s="1"/>
  <c r="O446" i="27"/>
  <c r="O447" i="27" s="1"/>
  <c r="P446" i="27"/>
  <c r="P447" i="27" s="1"/>
  <c r="Q446" i="27"/>
  <c r="Q447" i="27" s="1"/>
  <c r="R446" i="27"/>
  <c r="R447" i="27" s="1"/>
  <c r="S446" i="27"/>
  <c r="S447" i="27" s="1"/>
  <c r="T446" i="27"/>
  <c r="T447" i="27" s="1"/>
  <c r="U446" i="27"/>
  <c r="U447" i="27" s="1"/>
  <c r="V446" i="27"/>
  <c r="V447" i="27" s="1"/>
  <c r="W446" i="27"/>
  <c r="W447" i="27" s="1"/>
  <c r="C446" i="27"/>
  <c r="C447" i="27" s="1"/>
  <c r="C369" i="27"/>
  <c r="C370" i="27" s="1"/>
  <c r="D72" i="27"/>
  <c r="D73" i="27" s="1"/>
  <c r="E72" i="27"/>
  <c r="E73" i="27" s="1"/>
  <c r="F72" i="27"/>
  <c r="F73" i="27" s="1"/>
  <c r="G72" i="27"/>
  <c r="G73" i="27" s="1"/>
  <c r="H72" i="27"/>
  <c r="H73" i="27" s="1"/>
  <c r="I72" i="27"/>
  <c r="I73" i="27" s="1"/>
  <c r="J72" i="27"/>
  <c r="J73" i="27" s="1"/>
  <c r="K72" i="27"/>
  <c r="K73" i="27" s="1"/>
  <c r="L72" i="27"/>
  <c r="L73" i="27" s="1"/>
  <c r="M72" i="27"/>
  <c r="M73" i="27" s="1"/>
  <c r="N72" i="27"/>
  <c r="N73" i="27" s="1"/>
  <c r="O72" i="27"/>
  <c r="O73" i="27" s="1"/>
  <c r="P72" i="27"/>
  <c r="P73" i="27" s="1"/>
  <c r="Q72" i="27"/>
  <c r="Q73" i="27" s="1"/>
  <c r="R72" i="27"/>
  <c r="R73" i="27" s="1"/>
  <c r="S72" i="27"/>
  <c r="S73" i="27" s="1"/>
  <c r="T72" i="27"/>
  <c r="T73" i="27" s="1"/>
  <c r="U72" i="27"/>
  <c r="U73" i="27" s="1"/>
  <c r="V72" i="27"/>
  <c r="V73" i="27" s="1"/>
  <c r="W72" i="27"/>
  <c r="W73" i="27" s="1"/>
  <c r="C72" i="27"/>
  <c r="C73" i="27" s="1"/>
  <c r="D325" i="27"/>
  <c r="D326" i="27" s="1"/>
  <c r="E325" i="27"/>
  <c r="E326" i="27" s="1"/>
  <c r="F325" i="27"/>
  <c r="F326" i="27" s="1"/>
  <c r="G325" i="27"/>
  <c r="G326" i="27" s="1"/>
  <c r="H325" i="27"/>
  <c r="H326" i="27" s="1"/>
  <c r="I325" i="27"/>
  <c r="I326" i="27" s="1"/>
  <c r="J325" i="27"/>
  <c r="J326" i="27" s="1"/>
  <c r="K325" i="27"/>
  <c r="K326" i="27" s="1"/>
  <c r="L325" i="27"/>
  <c r="L326" i="27" s="1"/>
  <c r="M325" i="27"/>
  <c r="M326" i="27" s="1"/>
  <c r="N325" i="27"/>
  <c r="N326" i="27" s="1"/>
  <c r="O325" i="27"/>
  <c r="O326" i="27" s="1"/>
  <c r="P325" i="27"/>
  <c r="P326" i="27" s="1"/>
  <c r="Q325" i="27"/>
  <c r="Q326" i="27" s="1"/>
  <c r="R325" i="27"/>
  <c r="R326" i="27" s="1"/>
  <c r="S325" i="27"/>
  <c r="S326" i="27" s="1"/>
  <c r="T325" i="27"/>
  <c r="T326" i="27" s="1"/>
  <c r="U325" i="27"/>
  <c r="U326" i="27" s="1"/>
  <c r="V325" i="27"/>
  <c r="V326" i="27" s="1"/>
  <c r="W325" i="27"/>
  <c r="W326" i="27" s="1"/>
  <c r="C325" i="27"/>
  <c r="C326" i="27" s="1"/>
  <c r="C138" i="27"/>
  <c r="C139" i="27" s="1"/>
  <c r="D567" i="27"/>
  <c r="D568" i="27" s="1"/>
  <c r="E567" i="27"/>
  <c r="E568" i="27" s="1"/>
  <c r="F567" i="27"/>
  <c r="F568" i="27" s="1"/>
  <c r="G567" i="27"/>
  <c r="G568" i="27" s="1"/>
  <c r="H567" i="27"/>
  <c r="H568" i="27" s="1"/>
  <c r="I567" i="27"/>
  <c r="I568" i="27" s="1"/>
  <c r="J567" i="27"/>
  <c r="J568" i="27" s="1"/>
  <c r="K567" i="27"/>
  <c r="K568" i="27" s="1"/>
  <c r="L567" i="27"/>
  <c r="L568" i="27" s="1"/>
  <c r="M567" i="27"/>
  <c r="M568" i="27" s="1"/>
  <c r="N567" i="27"/>
  <c r="N568" i="27" s="1"/>
  <c r="O567" i="27"/>
  <c r="O568" i="27" s="1"/>
  <c r="P567" i="27"/>
  <c r="P568" i="27" s="1"/>
  <c r="Q567" i="27"/>
  <c r="Q568" i="27" s="1"/>
  <c r="R567" i="27"/>
  <c r="R568" i="27" s="1"/>
  <c r="S567" i="27"/>
  <c r="S568" i="27" s="1"/>
  <c r="T567" i="27"/>
  <c r="T568" i="27" s="1"/>
  <c r="U567" i="27"/>
  <c r="U568" i="27" s="1"/>
  <c r="V567" i="27"/>
  <c r="V568" i="27" s="1"/>
  <c r="W567" i="27"/>
  <c r="W568" i="27" s="1"/>
  <c r="C567" i="27"/>
  <c r="C568" i="27" s="1"/>
  <c r="D556" i="27"/>
  <c r="D557" i="27" s="1"/>
  <c r="E556" i="27"/>
  <c r="E557" i="27" s="1"/>
  <c r="F556" i="27"/>
  <c r="F557" i="27" s="1"/>
  <c r="G556" i="27"/>
  <c r="G557" i="27" s="1"/>
  <c r="H556" i="27"/>
  <c r="H557" i="27" s="1"/>
  <c r="I556" i="27"/>
  <c r="I557" i="27" s="1"/>
  <c r="J556" i="27"/>
  <c r="J557" i="27" s="1"/>
  <c r="K556" i="27"/>
  <c r="K557" i="27" s="1"/>
  <c r="L556" i="27"/>
  <c r="L557" i="27" s="1"/>
  <c r="M556" i="27"/>
  <c r="M557" i="27" s="1"/>
  <c r="N556" i="27"/>
  <c r="N557" i="27" s="1"/>
  <c r="O556" i="27"/>
  <c r="O557" i="27" s="1"/>
  <c r="P556" i="27"/>
  <c r="P557" i="27" s="1"/>
  <c r="Q556" i="27"/>
  <c r="Q557" i="27" s="1"/>
  <c r="R556" i="27"/>
  <c r="R557" i="27" s="1"/>
  <c r="S556" i="27"/>
  <c r="S557" i="27" s="1"/>
  <c r="T556" i="27"/>
  <c r="T557" i="27" s="1"/>
  <c r="U556" i="27"/>
  <c r="U557" i="27" s="1"/>
  <c r="V556" i="27"/>
  <c r="V557" i="27" s="1"/>
  <c r="W556" i="27"/>
  <c r="W557" i="27" s="1"/>
  <c r="C556" i="27"/>
  <c r="C557" i="27" s="1"/>
  <c r="D545" i="27"/>
  <c r="D546" i="27" s="1"/>
  <c r="E545" i="27"/>
  <c r="E546" i="27" s="1"/>
  <c r="F545" i="27"/>
  <c r="F546" i="27" s="1"/>
  <c r="G545" i="27"/>
  <c r="G546" i="27" s="1"/>
  <c r="H545" i="27"/>
  <c r="H546" i="27" s="1"/>
  <c r="I545" i="27"/>
  <c r="I546" i="27" s="1"/>
  <c r="J545" i="27"/>
  <c r="J546" i="27" s="1"/>
  <c r="K545" i="27"/>
  <c r="K546" i="27" s="1"/>
  <c r="L545" i="27"/>
  <c r="L546" i="27" s="1"/>
  <c r="M545" i="27"/>
  <c r="M546" i="27" s="1"/>
  <c r="N545" i="27"/>
  <c r="N546" i="27" s="1"/>
  <c r="O545" i="27"/>
  <c r="O546" i="27" s="1"/>
  <c r="P545" i="27"/>
  <c r="P546" i="27" s="1"/>
  <c r="Q545" i="27"/>
  <c r="Q546" i="27" s="1"/>
  <c r="R545" i="27"/>
  <c r="R546" i="27" s="1"/>
  <c r="S545" i="27"/>
  <c r="S546" i="27" s="1"/>
  <c r="T545" i="27"/>
  <c r="T546" i="27" s="1"/>
  <c r="U545" i="27"/>
  <c r="U546" i="27" s="1"/>
  <c r="V545" i="27"/>
  <c r="V546" i="27" s="1"/>
  <c r="W545" i="27"/>
  <c r="W546" i="27" s="1"/>
  <c r="C545" i="27"/>
  <c r="C546" i="27" s="1"/>
  <c r="D534" i="27"/>
  <c r="D535" i="27" s="1"/>
  <c r="E534" i="27"/>
  <c r="E535" i="27" s="1"/>
  <c r="F534" i="27"/>
  <c r="F535" i="27" s="1"/>
  <c r="G534" i="27"/>
  <c r="G535" i="27" s="1"/>
  <c r="H534" i="27"/>
  <c r="H535" i="27" s="1"/>
  <c r="I534" i="27"/>
  <c r="I535" i="27" s="1"/>
  <c r="J534" i="27"/>
  <c r="J535" i="27" s="1"/>
  <c r="K534" i="27"/>
  <c r="K535" i="27" s="1"/>
  <c r="L534" i="27"/>
  <c r="L535" i="27" s="1"/>
  <c r="M534" i="27"/>
  <c r="M535" i="27" s="1"/>
  <c r="N534" i="27"/>
  <c r="N535" i="27" s="1"/>
  <c r="O534" i="27"/>
  <c r="O535" i="27" s="1"/>
  <c r="P534" i="27"/>
  <c r="P535" i="27" s="1"/>
  <c r="Q534" i="27"/>
  <c r="Q535" i="27" s="1"/>
  <c r="R534" i="27"/>
  <c r="R535" i="27" s="1"/>
  <c r="S534" i="27"/>
  <c r="S535" i="27" s="1"/>
  <c r="T534" i="27"/>
  <c r="T535" i="27" s="1"/>
  <c r="U534" i="27"/>
  <c r="U535" i="27" s="1"/>
  <c r="V534" i="27"/>
  <c r="V535" i="27" s="1"/>
  <c r="W534" i="27"/>
  <c r="W535" i="27" s="1"/>
  <c r="C534" i="27"/>
  <c r="C535" i="27" s="1"/>
  <c r="D523" i="27"/>
  <c r="D524" i="27" s="1"/>
  <c r="E523" i="27"/>
  <c r="E524" i="27" s="1"/>
  <c r="F523" i="27"/>
  <c r="F524" i="27" s="1"/>
  <c r="G523" i="27"/>
  <c r="G524" i="27" s="1"/>
  <c r="H523" i="27"/>
  <c r="H524" i="27" s="1"/>
  <c r="I523" i="27"/>
  <c r="I524" i="27" s="1"/>
  <c r="J523" i="27"/>
  <c r="J524" i="27" s="1"/>
  <c r="K523" i="27"/>
  <c r="K524" i="27" s="1"/>
  <c r="L523" i="27"/>
  <c r="L524" i="27" s="1"/>
  <c r="M523" i="27"/>
  <c r="M524" i="27" s="1"/>
  <c r="N523" i="27"/>
  <c r="N524" i="27" s="1"/>
  <c r="O523" i="27"/>
  <c r="O524" i="27" s="1"/>
  <c r="P523" i="27"/>
  <c r="P524" i="27" s="1"/>
  <c r="Q523" i="27"/>
  <c r="Q524" i="27" s="1"/>
  <c r="R523" i="27"/>
  <c r="R524" i="27" s="1"/>
  <c r="S523" i="27"/>
  <c r="S524" i="27" s="1"/>
  <c r="T523" i="27"/>
  <c r="T524" i="27" s="1"/>
  <c r="U523" i="27"/>
  <c r="U524" i="27" s="1"/>
  <c r="V523" i="27"/>
  <c r="V524" i="27" s="1"/>
  <c r="W523" i="27"/>
  <c r="W524" i="27" s="1"/>
  <c r="C523" i="27"/>
  <c r="C524" i="27" s="1"/>
  <c r="D501" i="27"/>
  <c r="D502" i="27" s="1"/>
  <c r="E501" i="27"/>
  <c r="E502" i="27" s="1"/>
  <c r="F501" i="27"/>
  <c r="F502" i="27" s="1"/>
  <c r="G501" i="27"/>
  <c r="G502" i="27" s="1"/>
  <c r="H501" i="27"/>
  <c r="H502" i="27" s="1"/>
  <c r="I501" i="27"/>
  <c r="I502" i="27" s="1"/>
  <c r="J501" i="27"/>
  <c r="J502" i="27" s="1"/>
  <c r="K501" i="27"/>
  <c r="K502" i="27" s="1"/>
  <c r="L501" i="27"/>
  <c r="L502" i="27" s="1"/>
  <c r="M501" i="27"/>
  <c r="M502" i="27" s="1"/>
  <c r="N501" i="27"/>
  <c r="N502" i="27" s="1"/>
  <c r="O501" i="27"/>
  <c r="O502" i="27" s="1"/>
  <c r="P501" i="27"/>
  <c r="P502" i="27" s="1"/>
  <c r="Q501" i="27"/>
  <c r="Q502" i="27" s="1"/>
  <c r="R501" i="27"/>
  <c r="R502" i="27" s="1"/>
  <c r="S501" i="27"/>
  <c r="S502" i="27" s="1"/>
  <c r="T501" i="27"/>
  <c r="T502" i="27" s="1"/>
  <c r="U501" i="27"/>
  <c r="U502" i="27" s="1"/>
  <c r="V501" i="27"/>
  <c r="V502" i="27" s="1"/>
  <c r="W501" i="27"/>
  <c r="W502" i="27" s="1"/>
  <c r="C501" i="27"/>
  <c r="C502" i="27" s="1"/>
  <c r="D490" i="27"/>
  <c r="D491" i="27" s="1"/>
  <c r="E490" i="27"/>
  <c r="E491" i="27" s="1"/>
  <c r="F490" i="27"/>
  <c r="F491" i="27" s="1"/>
  <c r="G490" i="27"/>
  <c r="G491" i="27" s="1"/>
  <c r="H490" i="27"/>
  <c r="H491" i="27" s="1"/>
  <c r="I490" i="27"/>
  <c r="I491" i="27" s="1"/>
  <c r="J490" i="27"/>
  <c r="J491" i="27" s="1"/>
  <c r="K490" i="27"/>
  <c r="K491" i="27" s="1"/>
  <c r="L490" i="27"/>
  <c r="L491" i="27" s="1"/>
  <c r="M490" i="27"/>
  <c r="M491" i="27" s="1"/>
  <c r="N490" i="27"/>
  <c r="N491" i="27" s="1"/>
  <c r="O490" i="27"/>
  <c r="O491" i="27" s="1"/>
  <c r="P490" i="27"/>
  <c r="P491" i="27" s="1"/>
  <c r="Q490" i="27"/>
  <c r="Q491" i="27" s="1"/>
  <c r="R490" i="27"/>
  <c r="R491" i="27" s="1"/>
  <c r="S490" i="27"/>
  <c r="S491" i="27" s="1"/>
  <c r="T490" i="27"/>
  <c r="T491" i="27" s="1"/>
  <c r="U490" i="27"/>
  <c r="U491" i="27" s="1"/>
  <c r="V490" i="27"/>
  <c r="V491" i="27" s="1"/>
  <c r="W490" i="27"/>
  <c r="W491" i="27" s="1"/>
  <c r="C490" i="27"/>
  <c r="C491" i="27" s="1"/>
  <c r="D479" i="27"/>
  <c r="D480" i="27" s="1"/>
  <c r="E479" i="27"/>
  <c r="E480" i="27" s="1"/>
  <c r="F479" i="27"/>
  <c r="F480" i="27" s="1"/>
  <c r="G479" i="27"/>
  <c r="G480" i="27" s="1"/>
  <c r="H479" i="27"/>
  <c r="H480" i="27" s="1"/>
  <c r="I479" i="27"/>
  <c r="I480" i="27" s="1"/>
  <c r="J479" i="27"/>
  <c r="J480" i="27" s="1"/>
  <c r="K479" i="27"/>
  <c r="K480" i="27" s="1"/>
  <c r="L479" i="27"/>
  <c r="L480" i="27" s="1"/>
  <c r="M479" i="27"/>
  <c r="M480" i="27" s="1"/>
  <c r="N479" i="27"/>
  <c r="N480" i="27" s="1"/>
  <c r="O479" i="27"/>
  <c r="O480" i="27" s="1"/>
  <c r="P479" i="27"/>
  <c r="P480" i="27" s="1"/>
  <c r="Q479" i="27"/>
  <c r="Q480" i="27" s="1"/>
  <c r="R479" i="27"/>
  <c r="R480" i="27" s="1"/>
  <c r="S479" i="27"/>
  <c r="S480" i="27" s="1"/>
  <c r="T479" i="27"/>
  <c r="T480" i="27" s="1"/>
  <c r="U479" i="27"/>
  <c r="U480" i="27" s="1"/>
  <c r="V479" i="27"/>
  <c r="V480" i="27" s="1"/>
  <c r="W479" i="27"/>
  <c r="W480" i="27" s="1"/>
  <c r="C479" i="27"/>
  <c r="C480" i="27" s="1"/>
  <c r="D468" i="27"/>
  <c r="D469" i="27" s="1"/>
  <c r="E468" i="27"/>
  <c r="E469" i="27" s="1"/>
  <c r="F468" i="27"/>
  <c r="F469" i="27" s="1"/>
  <c r="G468" i="27"/>
  <c r="G469" i="27" s="1"/>
  <c r="H468" i="27"/>
  <c r="H469" i="27" s="1"/>
  <c r="I468" i="27"/>
  <c r="I469" i="27" s="1"/>
  <c r="J468" i="27"/>
  <c r="J469" i="27" s="1"/>
  <c r="K468" i="27"/>
  <c r="K469" i="27" s="1"/>
  <c r="L468" i="27"/>
  <c r="L469" i="27" s="1"/>
  <c r="M468" i="27"/>
  <c r="M469" i="27" s="1"/>
  <c r="N468" i="27"/>
  <c r="N469" i="27" s="1"/>
  <c r="O468" i="27"/>
  <c r="O469" i="27" s="1"/>
  <c r="P468" i="27"/>
  <c r="P469" i="27" s="1"/>
  <c r="Q468" i="27"/>
  <c r="Q469" i="27" s="1"/>
  <c r="R468" i="27"/>
  <c r="R469" i="27" s="1"/>
  <c r="S468" i="27"/>
  <c r="S469" i="27" s="1"/>
  <c r="T468" i="27"/>
  <c r="T469" i="27" s="1"/>
  <c r="U468" i="27"/>
  <c r="U469" i="27" s="1"/>
  <c r="V468" i="27"/>
  <c r="V469" i="27" s="1"/>
  <c r="W468" i="27"/>
  <c r="W469" i="27" s="1"/>
  <c r="C468" i="27"/>
  <c r="C469" i="27" s="1"/>
  <c r="D435" i="27"/>
  <c r="D436" i="27" s="1"/>
  <c r="E435" i="27"/>
  <c r="E436" i="27" s="1"/>
  <c r="F435" i="27"/>
  <c r="F436" i="27" s="1"/>
  <c r="G435" i="27"/>
  <c r="G436" i="27" s="1"/>
  <c r="H435" i="27"/>
  <c r="H436" i="27" s="1"/>
  <c r="I435" i="27"/>
  <c r="I436" i="27" s="1"/>
  <c r="J435" i="27"/>
  <c r="J436" i="27" s="1"/>
  <c r="K435" i="27"/>
  <c r="K436" i="27" s="1"/>
  <c r="L435" i="27"/>
  <c r="L436" i="27" s="1"/>
  <c r="M435" i="27"/>
  <c r="M436" i="27" s="1"/>
  <c r="N435" i="27"/>
  <c r="N436" i="27" s="1"/>
  <c r="O435" i="27"/>
  <c r="O436" i="27" s="1"/>
  <c r="P435" i="27"/>
  <c r="P436" i="27" s="1"/>
  <c r="Q435" i="27"/>
  <c r="Q436" i="27" s="1"/>
  <c r="R435" i="27"/>
  <c r="R436" i="27" s="1"/>
  <c r="S435" i="27"/>
  <c r="S436" i="27" s="1"/>
  <c r="T435" i="27"/>
  <c r="T436" i="27" s="1"/>
  <c r="U435" i="27"/>
  <c r="U436" i="27" s="1"/>
  <c r="V435" i="27"/>
  <c r="V436" i="27" s="1"/>
  <c r="W435" i="27"/>
  <c r="W436" i="27" s="1"/>
  <c r="C435" i="27"/>
  <c r="C436" i="27" s="1"/>
  <c r="D424" i="27"/>
  <c r="D425" i="27" s="1"/>
  <c r="E424" i="27"/>
  <c r="E425" i="27" s="1"/>
  <c r="F424" i="27"/>
  <c r="F425" i="27" s="1"/>
  <c r="G424" i="27"/>
  <c r="G425" i="27" s="1"/>
  <c r="H424" i="27"/>
  <c r="H425" i="27" s="1"/>
  <c r="I424" i="27"/>
  <c r="I425" i="27" s="1"/>
  <c r="J424" i="27"/>
  <c r="J425" i="27" s="1"/>
  <c r="K424" i="27"/>
  <c r="K425" i="27" s="1"/>
  <c r="L424" i="27"/>
  <c r="L425" i="27" s="1"/>
  <c r="M424" i="27"/>
  <c r="M425" i="27" s="1"/>
  <c r="N424" i="27"/>
  <c r="N425" i="27" s="1"/>
  <c r="O424" i="27"/>
  <c r="O425" i="27" s="1"/>
  <c r="P424" i="27"/>
  <c r="P425" i="27" s="1"/>
  <c r="Q424" i="27"/>
  <c r="Q425" i="27" s="1"/>
  <c r="R424" i="27"/>
  <c r="R425" i="27" s="1"/>
  <c r="S424" i="27"/>
  <c r="S425" i="27" s="1"/>
  <c r="T424" i="27"/>
  <c r="T425" i="27" s="1"/>
  <c r="U424" i="27"/>
  <c r="U425" i="27" s="1"/>
  <c r="V424" i="27"/>
  <c r="V425" i="27" s="1"/>
  <c r="W424" i="27"/>
  <c r="W425" i="27" s="1"/>
  <c r="C424" i="27"/>
  <c r="C425" i="27" s="1"/>
  <c r="C413" i="27"/>
  <c r="C414" i="27" s="1"/>
  <c r="D413" i="27"/>
  <c r="D414" i="27" s="1"/>
  <c r="E413" i="27"/>
  <c r="E414" i="27" s="1"/>
  <c r="F413" i="27"/>
  <c r="F414" i="27" s="1"/>
  <c r="G413" i="27"/>
  <c r="G414" i="27" s="1"/>
  <c r="H413" i="27"/>
  <c r="H414" i="27" s="1"/>
  <c r="I413" i="27"/>
  <c r="I414" i="27" s="1"/>
  <c r="J413" i="27"/>
  <c r="J414" i="27" s="1"/>
  <c r="K413" i="27"/>
  <c r="K414" i="27" s="1"/>
  <c r="L413" i="27"/>
  <c r="L414" i="27" s="1"/>
  <c r="M413" i="27"/>
  <c r="M414" i="27" s="1"/>
  <c r="N413" i="27"/>
  <c r="N414" i="27" s="1"/>
  <c r="O413" i="27"/>
  <c r="O414" i="27" s="1"/>
  <c r="P413" i="27"/>
  <c r="P414" i="27" s="1"/>
  <c r="Q413" i="27"/>
  <c r="Q414" i="27" s="1"/>
  <c r="R413" i="27"/>
  <c r="R414" i="27" s="1"/>
  <c r="S413" i="27"/>
  <c r="S414" i="27" s="1"/>
  <c r="T413" i="27"/>
  <c r="T414" i="27" s="1"/>
  <c r="U413" i="27"/>
  <c r="U414" i="27" s="1"/>
  <c r="V413" i="27"/>
  <c r="V414" i="27" s="1"/>
  <c r="W413" i="27"/>
  <c r="W414" i="27" s="1"/>
  <c r="D391" i="27"/>
  <c r="D392" i="27" s="1"/>
  <c r="E391" i="27"/>
  <c r="E392" i="27" s="1"/>
  <c r="F391" i="27"/>
  <c r="F392" i="27" s="1"/>
  <c r="G391" i="27"/>
  <c r="G392" i="27" s="1"/>
  <c r="H391" i="27"/>
  <c r="H392" i="27" s="1"/>
  <c r="I391" i="27"/>
  <c r="I392" i="27" s="1"/>
  <c r="J391" i="27"/>
  <c r="J392" i="27" s="1"/>
  <c r="K391" i="27"/>
  <c r="K392" i="27" s="1"/>
  <c r="L391" i="27"/>
  <c r="L392" i="27" s="1"/>
  <c r="M391" i="27"/>
  <c r="M392" i="27" s="1"/>
  <c r="N391" i="27"/>
  <c r="N392" i="27" s="1"/>
  <c r="O391" i="27"/>
  <c r="O392" i="27" s="1"/>
  <c r="P391" i="27"/>
  <c r="P392" i="27" s="1"/>
  <c r="Q391" i="27"/>
  <c r="Q392" i="27" s="1"/>
  <c r="R391" i="27"/>
  <c r="R392" i="27" s="1"/>
  <c r="S391" i="27"/>
  <c r="S392" i="27" s="1"/>
  <c r="T391" i="27"/>
  <c r="T392" i="27" s="1"/>
  <c r="U391" i="27"/>
  <c r="U392" i="27" s="1"/>
  <c r="V391" i="27"/>
  <c r="V392" i="27" s="1"/>
  <c r="W391" i="27"/>
  <c r="W392" i="27" s="1"/>
  <c r="C391" i="27"/>
  <c r="C392" i="27" s="1"/>
  <c r="D369" i="27"/>
  <c r="D370" i="27" s="1"/>
  <c r="E369" i="27"/>
  <c r="E370" i="27" s="1"/>
  <c r="F369" i="27"/>
  <c r="F370" i="27" s="1"/>
  <c r="G369" i="27"/>
  <c r="G370" i="27" s="1"/>
  <c r="H369" i="27"/>
  <c r="H370" i="27" s="1"/>
  <c r="I369" i="27"/>
  <c r="I370" i="27" s="1"/>
  <c r="J369" i="27"/>
  <c r="J370" i="27" s="1"/>
  <c r="K369" i="27"/>
  <c r="K370" i="27" s="1"/>
  <c r="L369" i="27"/>
  <c r="L370" i="27" s="1"/>
  <c r="M369" i="27"/>
  <c r="M370" i="27" s="1"/>
  <c r="N369" i="27"/>
  <c r="N370" i="27" s="1"/>
  <c r="O369" i="27"/>
  <c r="O370" i="27" s="1"/>
  <c r="P369" i="27"/>
  <c r="P370" i="27" s="1"/>
  <c r="Q369" i="27"/>
  <c r="Q370" i="27" s="1"/>
  <c r="R369" i="27"/>
  <c r="R370" i="27" s="1"/>
  <c r="S369" i="27"/>
  <c r="S370" i="27" s="1"/>
  <c r="T369" i="27"/>
  <c r="T370" i="27" s="1"/>
  <c r="U369" i="27"/>
  <c r="U370" i="27" s="1"/>
  <c r="V369" i="27"/>
  <c r="V370" i="27" s="1"/>
  <c r="W369" i="27"/>
  <c r="W370" i="27" s="1"/>
  <c r="D358" i="27"/>
  <c r="D359" i="27" s="1"/>
  <c r="E358" i="27"/>
  <c r="E359" i="27" s="1"/>
  <c r="F358" i="27"/>
  <c r="F359" i="27" s="1"/>
  <c r="G358" i="27"/>
  <c r="G359" i="27" s="1"/>
  <c r="H358" i="27"/>
  <c r="H359" i="27" s="1"/>
  <c r="I358" i="27"/>
  <c r="I359" i="27" s="1"/>
  <c r="J358" i="27"/>
  <c r="J359" i="27" s="1"/>
  <c r="K358" i="27"/>
  <c r="K359" i="27" s="1"/>
  <c r="L358" i="27"/>
  <c r="L359" i="27" s="1"/>
  <c r="M358" i="27"/>
  <c r="M359" i="27" s="1"/>
  <c r="N358" i="27"/>
  <c r="N359" i="27" s="1"/>
  <c r="O358" i="27"/>
  <c r="O359" i="27" s="1"/>
  <c r="P358" i="27"/>
  <c r="P359" i="27" s="1"/>
  <c r="Q358" i="27"/>
  <c r="Q359" i="27" s="1"/>
  <c r="R358" i="27"/>
  <c r="R359" i="27" s="1"/>
  <c r="S358" i="27"/>
  <c r="S359" i="27" s="1"/>
  <c r="T358" i="27"/>
  <c r="T359" i="27" s="1"/>
  <c r="U358" i="27"/>
  <c r="U359" i="27" s="1"/>
  <c r="V358" i="27"/>
  <c r="V359" i="27" s="1"/>
  <c r="W358" i="27"/>
  <c r="W359" i="27" s="1"/>
  <c r="C358" i="27"/>
  <c r="C359" i="27" s="1"/>
  <c r="D347" i="27"/>
  <c r="D348" i="27" s="1"/>
  <c r="E347" i="27"/>
  <c r="E348" i="27" s="1"/>
  <c r="F347" i="27"/>
  <c r="F348" i="27" s="1"/>
  <c r="G347" i="27"/>
  <c r="G348" i="27" s="1"/>
  <c r="H347" i="27"/>
  <c r="H348" i="27" s="1"/>
  <c r="I347" i="27"/>
  <c r="I348" i="27" s="1"/>
  <c r="J347" i="27"/>
  <c r="J348" i="27" s="1"/>
  <c r="K347" i="27"/>
  <c r="K348" i="27" s="1"/>
  <c r="L347" i="27"/>
  <c r="L348" i="27" s="1"/>
  <c r="M347" i="27"/>
  <c r="M348" i="27" s="1"/>
  <c r="N347" i="27"/>
  <c r="N348" i="27" s="1"/>
  <c r="O347" i="27"/>
  <c r="O348" i="27" s="1"/>
  <c r="P347" i="27"/>
  <c r="P348" i="27" s="1"/>
  <c r="Q347" i="27"/>
  <c r="Q348" i="27" s="1"/>
  <c r="R347" i="27"/>
  <c r="R348" i="27" s="1"/>
  <c r="S347" i="27"/>
  <c r="S348" i="27" s="1"/>
  <c r="T347" i="27"/>
  <c r="T348" i="27" s="1"/>
  <c r="U347" i="27"/>
  <c r="U348" i="27" s="1"/>
  <c r="V347" i="27"/>
  <c r="V348" i="27" s="1"/>
  <c r="W347" i="27"/>
  <c r="W348" i="27" s="1"/>
  <c r="C347" i="27"/>
  <c r="C348" i="27" s="1"/>
  <c r="D336" i="27"/>
  <c r="D337" i="27" s="1"/>
  <c r="E336" i="27"/>
  <c r="E337" i="27" s="1"/>
  <c r="F336" i="27"/>
  <c r="F337" i="27" s="1"/>
  <c r="G336" i="27"/>
  <c r="G337" i="27" s="1"/>
  <c r="H336" i="27"/>
  <c r="H337" i="27" s="1"/>
  <c r="I336" i="27"/>
  <c r="I337" i="27" s="1"/>
  <c r="J336" i="27"/>
  <c r="J337" i="27" s="1"/>
  <c r="K336" i="27"/>
  <c r="K337" i="27" s="1"/>
  <c r="L336" i="27"/>
  <c r="L337" i="27" s="1"/>
  <c r="M336" i="27"/>
  <c r="M337" i="27" s="1"/>
  <c r="N336" i="27"/>
  <c r="N337" i="27" s="1"/>
  <c r="O336" i="27"/>
  <c r="O337" i="27" s="1"/>
  <c r="P336" i="27"/>
  <c r="P337" i="27" s="1"/>
  <c r="Q336" i="27"/>
  <c r="Q337" i="27" s="1"/>
  <c r="R336" i="27"/>
  <c r="R337" i="27" s="1"/>
  <c r="S336" i="27"/>
  <c r="S337" i="27" s="1"/>
  <c r="T336" i="27"/>
  <c r="T337" i="27" s="1"/>
  <c r="U336" i="27"/>
  <c r="U337" i="27" s="1"/>
  <c r="V336" i="27"/>
  <c r="V337" i="27" s="1"/>
  <c r="W336" i="27"/>
  <c r="W337" i="27" s="1"/>
  <c r="C336" i="27"/>
  <c r="C337" i="27" s="1"/>
  <c r="D314" i="27"/>
  <c r="D315" i="27" s="1"/>
  <c r="E314" i="27"/>
  <c r="E315" i="27" s="1"/>
  <c r="F314" i="27"/>
  <c r="F315" i="27" s="1"/>
  <c r="G314" i="27"/>
  <c r="G315" i="27" s="1"/>
  <c r="H314" i="27"/>
  <c r="H315" i="27" s="1"/>
  <c r="I314" i="27"/>
  <c r="I315" i="27" s="1"/>
  <c r="J314" i="27"/>
  <c r="J315" i="27" s="1"/>
  <c r="K314" i="27"/>
  <c r="K315" i="27" s="1"/>
  <c r="L314" i="27"/>
  <c r="L315" i="27" s="1"/>
  <c r="M314" i="27"/>
  <c r="M315" i="27" s="1"/>
  <c r="N314" i="27"/>
  <c r="N315" i="27" s="1"/>
  <c r="O314" i="27"/>
  <c r="O315" i="27" s="1"/>
  <c r="P314" i="27"/>
  <c r="P315" i="27" s="1"/>
  <c r="Q314" i="27"/>
  <c r="Q315" i="27" s="1"/>
  <c r="R314" i="27"/>
  <c r="R315" i="27" s="1"/>
  <c r="S314" i="27"/>
  <c r="S315" i="27" s="1"/>
  <c r="T314" i="27"/>
  <c r="T315" i="27" s="1"/>
  <c r="U314" i="27"/>
  <c r="U315" i="27" s="1"/>
  <c r="V314" i="27"/>
  <c r="V315" i="27" s="1"/>
  <c r="W314" i="27"/>
  <c r="W315" i="27" s="1"/>
  <c r="C314" i="27"/>
  <c r="C315" i="27" s="1"/>
  <c r="D303" i="27"/>
  <c r="D304" i="27" s="1"/>
  <c r="E303" i="27"/>
  <c r="E304" i="27" s="1"/>
  <c r="F303" i="27"/>
  <c r="F304" i="27" s="1"/>
  <c r="G303" i="27"/>
  <c r="G304" i="27" s="1"/>
  <c r="H303" i="27"/>
  <c r="H304" i="27" s="1"/>
  <c r="I303" i="27"/>
  <c r="I304" i="27" s="1"/>
  <c r="J303" i="27"/>
  <c r="J304" i="27" s="1"/>
  <c r="K303" i="27"/>
  <c r="K304" i="27" s="1"/>
  <c r="L303" i="27"/>
  <c r="L304" i="27" s="1"/>
  <c r="M303" i="27"/>
  <c r="M304" i="27" s="1"/>
  <c r="N303" i="27"/>
  <c r="N304" i="27" s="1"/>
  <c r="O303" i="27"/>
  <c r="O304" i="27" s="1"/>
  <c r="P303" i="27"/>
  <c r="P304" i="27" s="1"/>
  <c r="Q303" i="27"/>
  <c r="Q304" i="27" s="1"/>
  <c r="R303" i="27"/>
  <c r="R304" i="27" s="1"/>
  <c r="S303" i="27"/>
  <c r="S304" i="27" s="1"/>
  <c r="T303" i="27"/>
  <c r="T304" i="27" s="1"/>
  <c r="U303" i="27"/>
  <c r="U304" i="27" s="1"/>
  <c r="V303" i="27"/>
  <c r="V304" i="27" s="1"/>
  <c r="W303" i="27"/>
  <c r="W304" i="27" s="1"/>
  <c r="C303" i="27"/>
  <c r="C304" i="27" s="1"/>
  <c r="D292" i="27"/>
  <c r="D293" i="27" s="1"/>
  <c r="E292" i="27"/>
  <c r="E293" i="27" s="1"/>
  <c r="F292" i="27"/>
  <c r="F293" i="27" s="1"/>
  <c r="G292" i="27"/>
  <c r="G293" i="27" s="1"/>
  <c r="H292" i="27"/>
  <c r="H293" i="27" s="1"/>
  <c r="I292" i="27"/>
  <c r="I293" i="27" s="1"/>
  <c r="J292" i="27"/>
  <c r="J293" i="27" s="1"/>
  <c r="K292" i="27"/>
  <c r="K293" i="27" s="1"/>
  <c r="L292" i="27"/>
  <c r="L293" i="27" s="1"/>
  <c r="M292" i="27"/>
  <c r="M293" i="27" s="1"/>
  <c r="N292" i="27"/>
  <c r="N293" i="27" s="1"/>
  <c r="O292" i="27"/>
  <c r="O293" i="27" s="1"/>
  <c r="P292" i="27"/>
  <c r="P293" i="27" s="1"/>
  <c r="Q292" i="27"/>
  <c r="Q293" i="27" s="1"/>
  <c r="R292" i="27"/>
  <c r="R293" i="27" s="1"/>
  <c r="S292" i="27"/>
  <c r="S293" i="27" s="1"/>
  <c r="T292" i="27"/>
  <c r="T293" i="27" s="1"/>
  <c r="U292" i="27"/>
  <c r="U293" i="27" s="1"/>
  <c r="V292" i="27"/>
  <c r="V293" i="27" s="1"/>
  <c r="W292" i="27"/>
  <c r="W293" i="27" s="1"/>
  <c r="C292" i="27"/>
  <c r="C293" i="27" s="1"/>
  <c r="D281" i="27"/>
  <c r="D282" i="27" s="1"/>
  <c r="E281" i="27"/>
  <c r="E282" i="27" s="1"/>
  <c r="F281" i="27"/>
  <c r="F282" i="27" s="1"/>
  <c r="G281" i="27"/>
  <c r="G282" i="27" s="1"/>
  <c r="H281" i="27"/>
  <c r="H282" i="27" s="1"/>
  <c r="I281" i="27"/>
  <c r="I282" i="27" s="1"/>
  <c r="J281" i="27"/>
  <c r="J282" i="27" s="1"/>
  <c r="K281" i="27"/>
  <c r="K282" i="27" s="1"/>
  <c r="L281" i="27"/>
  <c r="L282" i="27" s="1"/>
  <c r="M281" i="27"/>
  <c r="M282" i="27" s="1"/>
  <c r="N281" i="27"/>
  <c r="N282" i="27" s="1"/>
  <c r="O281" i="27"/>
  <c r="O282" i="27" s="1"/>
  <c r="P281" i="27"/>
  <c r="P282" i="27" s="1"/>
  <c r="Q281" i="27"/>
  <c r="Q282" i="27" s="1"/>
  <c r="R281" i="27"/>
  <c r="R282" i="27" s="1"/>
  <c r="S281" i="27"/>
  <c r="S282" i="27" s="1"/>
  <c r="T281" i="27"/>
  <c r="T282" i="27" s="1"/>
  <c r="U281" i="27"/>
  <c r="U282" i="27" s="1"/>
  <c r="V281" i="27"/>
  <c r="V282" i="27" s="1"/>
  <c r="W281" i="27"/>
  <c r="W282" i="27" s="1"/>
  <c r="C281" i="27"/>
  <c r="C282" i="27" s="1"/>
  <c r="D270" i="27"/>
  <c r="D271" i="27" s="1"/>
  <c r="E270" i="27"/>
  <c r="E271" i="27" s="1"/>
  <c r="F270" i="27"/>
  <c r="F271" i="27" s="1"/>
  <c r="G270" i="27"/>
  <c r="G271" i="27" s="1"/>
  <c r="H270" i="27"/>
  <c r="H271" i="27" s="1"/>
  <c r="I270" i="27"/>
  <c r="I271" i="27" s="1"/>
  <c r="J270" i="27"/>
  <c r="J271" i="27" s="1"/>
  <c r="K270" i="27"/>
  <c r="K271" i="27" s="1"/>
  <c r="L270" i="27"/>
  <c r="L271" i="27" s="1"/>
  <c r="M270" i="27"/>
  <c r="M271" i="27" s="1"/>
  <c r="N270" i="27"/>
  <c r="N271" i="27" s="1"/>
  <c r="O270" i="27"/>
  <c r="O271" i="27" s="1"/>
  <c r="P270" i="27"/>
  <c r="P271" i="27" s="1"/>
  <c r="Q270" i="27"/>
  <c r="Q271" i="27" s="1"/>
  <c r="R270" i="27"/>
  <c r="R271" i="27" s="1"/>
  <c r="S270" i="27"/>
  <c r="S271" i="27" s="1"/>
  <c r="T270" i="27"/>
  <c r="T271" i="27" s="1"/>
  <c r="U270" i="27"/>
  <c r="U271" i="27" s="1"/>
  <c r="V270" i="27"/>
  <c r="V271" i="27" s="1"/>
  <c r="W270" i="27"/>
  <c r="W271" i="27" s="1"/>
  <c r="C270" i="27"/>
  <c r="C271" i="27" s="1"/>
  <c r="D259" i="27"/>
  <c r="D260" i="27" s="1"/>
  <c r="E259" i="27"/>
  <c r="E260" i="27" s="1"/>
  <c r="F259" i="27"/>
  <c r="F260" i="27" s="1"/>
  <c r="G259" i="27"/>
  <c r="G260" i="27" s="1"/>
  <c r="H259" i="27"/>
  <c r="H260" i="27" s="1"/>
  <c r="I259" i="27"/>
  <c r="I260" i="27" s="1"/>
  <c r="J259" i="27"/>
  <c r="J260" i="27" s="1"/>
  <c r="K259" i="27"/>
  <c r="K260" i="27" s="1"/>
  <c r="L259" i="27"/>
  <c r="L260" i="27" s="1"/>
  <c r="M259" i="27"/>
  <c r="M260" i="27" s="1"/>
  <c r="N259" i="27"/>
  <c r="N260" i="27" s="1"/>
  <c r="O259" i="27"/>
  <c r="O260" i="27" s="1"/>
  <c r="P259" i="27"/>
  <c r="P260" i="27" s="1"/>
  <c r="Q259" i="27"/>
  <c r="Q260" i="27" s="1"/>
  <c r="R259" i="27"/>
  <c r="R260" i="27" s="1"/>
  <c r="S259" i="27"/>
  <c r="S260" i="27" s="1"/>
  <c r="T259" i="27"/>
  <c r="T260" i="27" s="1"/>
  <c r="U259" i="27"/>
  <c r="U260" i="27" s="1"/>
  <c r="V259" i="27"/>
  <c r="V260" i="27" s="1"/>
  <c r="W259" i="27"/>
  <c r="W260" i="27" s="1"/>
  <c r="C259" i="27"/>
  <c r="C260" i="27" s="1"/>
  <c r="D248" i="27"/>
  <c r="D249" i="27" s="1"/>
  <c r="E248" i="27"/>
  <c r="E249" i="27" s="1"/>
  <c r="F248" i="27"/>
  <c r="F249" i="27" s="1"/>
  <c r="G248" i="27"/>
  <c r="G249" i="27" s="1"/>
  <c r="H248" i="27"/>
  <c r="H249" i="27" s="1"/>
  <c r="I248" i="27"/>
  <c r="I249" i="27" s="1"/>
  <c r="J248" i="27"/>
  <c r="J249" i="27" s="1"/>
  <c r="K248" i="27"/>
  <c r="K249" i="27" s="1"/>
  <c r="L248" i="27"/>
  <c r="L249" i="27" s="1"/>
  <c r="M248" i="27"/>
  <c r="M249" i="27" s="1"/>
  <c r="N248" i="27"/>
  <c r="N249" i="27" s="1"/>
  <c r="O248" i="27"/>
  <c r="O249" i="27" s="1"/>
  <c r="P248" i="27"/>
  <c r="P249" i="27" s="1"/>
  <c r="Q248" i="27"/>
  <c r="Q249" i="27" s="1"/>
  <c r="R248" i="27"/>
  <c r="R249" i="27" s="1"/>
  <c r="S248" i="27"/>
  <c r="S249" i="27" s="1"/>
  <c r="T248" i="27"/>
  <c r="T249" i="27" s="1"/>
  <c r="U248" i="27"/>
  <c r="U249" i="27" s="1"/>
  <c r="V248" i="27"/>
  <c r="V249" i="27" s="1"/>
  <c r="W248" i="27"/>
  <c r="W249" i="27" s="1"/>
  <c r="C249" i="27"/>
  <c r="D237" i="27"/>
  <c r="D238" i="27" s="1"/>
  <c r="E237" i="27"/>
  <c r="E238" i="27" s="1"/>
  <c r="F237" i="27"/>
  <c r="F238" i="27" s="1"/>
  <c r="G237" i="27"/>
  <c r="G238" i="27" s="1"/>
  <c r="H237" i="27"/>
  <c r="H238" i="27" s="1"/>
  <c r="I237" i="27"/>
  <c r="I238" i="27" s="1"/>
  <c r="J237" i="27"/>
  <c r="J238" i="27" s="1"/>
  <c r="K237" i="27"/>
  <c r="K238" i="27" s="1"/>
  <c r="L237" i="27"/>
  <c r="L238" i="27" s="1"/>
  <c r="M237" i="27"/>
  <c r="M238" i="27" s="1"/>
  <c r="N237" i="27"/>
  <c r="N238" i="27" s="1"/>
  <c r="O237" i="27"/>
  <c r="O238" i="27" s="1"/>
  <c r="P237" i="27"/>
  <c r="P238" i="27" s="1"/>
  <c r="Q237" i="27"/>
  <c r="Q238" i="27" s="1"/>
  <c r="R237" i="27"/>
  <c r="R238" i="27" s="1"/>
  <c r="S237" i="27"/>
  <c r="S238" i="27" s="1"/>
  <c r="T237" i="27"/>
  <c r="T238" i="27" s="1"/>
  <c r="U237" i="27"/>
  <c r="U238" i="27" s="1"/>
  <c r="V237" i="27"/>
  <c r="V238" i="27" s="1"/>
  <c r="W237" i="27"/>
  <c r="W238" i="27" s="1"/>
  <c r="C238" i="27"/>
  <c r="D215" i="27"/>
  <c r="D216" i="27" s="1"/>
  <c r="E215" i="27"/>
  <c r="E216" i="27" s="1"/>
  <c r="F215" i="27"/>
  <c r="F216" i="27" s="1"/>
  <c r="G215" i="27"/>
  <c r="G216" i="27" s="1"/>
  <c r="H215" i="27"/>
  <c r="H216" i="27" s="1"/>
  <c r="I215" i="27"/>
  <c r="I216" i="27" s="1"/>
  <c r="J215" i="27"/>
  <c r="J216" i="27" s="1"/>
  <c r="K215" i="27"/>
  <c r="K216" i="27" s="1"/>
  <c r="L215" i="27"/>
  <c r="L216" i="27" s="1"/>
  <c r="M215" i="27"/>
  <c r="M216" i="27" s="1"/>
  <c r="N215" i="27"/>
  <c r="N216" i="27" s="1"/>
  <c r="O215" i="27"/>
  <c r="O216" i="27" s="1"/>
  <c r="P215" i="27"/>
  <c r="P216" i="27" s="1"/>
  <c r="Q215" i="27"/>
  <c r="Q216" i="27" s="1"/>
  <c r="R215" i="27"/>
  <c r="R216" i="27" s="1"/>
  <c r="S215" i="27"/>
  <c r="S216" i="27" s="1"/>
  <c r="T215" i="27"/>
  <c r="T216" i="27" s="1"/>
  <c r="U215" i="27"/>
  <c r="U216" i="27" s="1"/>
  <c r="V215" i="27"/>
  <c r="V216" i="27" s="1"/>
  <c r="W215" i="27"/>
  <c r="W216" i="27" s="1"/>
  <c r="C215" i="27"/>
  <c r="C216" i="27" s="1"/>
  <c r="D204" i="27"/>
  <c r="D205" i="27" s="1"/>
  <c r="E204" i="27"/>
  <c r="E205" i="27" s="1"/>
  <c r="F204" i="27"/>
  <c r="F205" i="27" s="1"/>
  <c r="G204" i="27"/>
  <c r="G205" i="27" s="1"/>
  <c r="H204" i="27"/>
  <c r="H205" i="27" s="1"/>
  <c r="I204" i="27"/>
  <c r="I205" i="27" s="1"/>
  <c r="J204" i="27"/>
  <c r="J205" i="27" s="1"/>
  <c r="K204" i="27"/>
  <c r="K205" i="27" s="1"/>
  <c r="L204" i="27"/>
  <c r="L205" i="27" s="1"/>
  <c r="M204" i="27"/>
  <c r="M205" i="27" s="1"/>
  <c r="N204" i="27"/>
  <c r="N205" i="27" s="1"/>
  <c r="O204" i="27"/>
  <c r="O205" i="27" s="1"/>
  <c r="P204" i="27"/>
  <c r="P205" i="27" s="1"/>
  <c r="Q204" i="27"/>
  <c r="Q205" i="27" s="1"/>
  <c r="R204" i="27"/>
  <c r="R205" i="27" s="1"/>
  <c r="S204" i="27"/>
  <c r="S205" i="27" s="1"/>
  <c r="T204" i="27"/>
  <c r="T205" i="27" s="1"/>
  <c r="U204" i="27"/>
  <c r="U205" i="27" s="1"/>
  <c r="V204" i="27"/>
  <c r="V205" i="27" s="1"/>
  <c r="W204" i="27"/>
  <c r="W205" i="27" s="1"/>
  <c r="C204" i="27"/>
  <c r="C205" i="27" s="1"/>
  <c r="D182" i="27"/>
  <c r="D183" i="27" s="1"/>
  <c r="E182" i="27"/>
  <c r="E183" i="27" s="1"/>
  <c r="F182" i="27"/>
  <c r="F183" i="27" s="1"/>
  <c r="G182" i="27"/>
  <c r="G183" i="27" s="1"/>
  <c r="H182" i="27"/>
  <c r="H183" i="27" s="1"/>
  <c r="I182" i="27"/>
  <c r="I183" i="27" s="1"/>
  <c r="J182" i="27"/>
  <c r="J183" i="27" s="1"/>
  <c r="K182" i="27"/>
  <c r="K183" i="27" s="1"/>
  <c r="L182" i="27"/>
  <c r="L183" i="27" s="1"/>
  <c r="M182" i="27"/>
  <c r="M183" i="27" s="1"/>
  <c r="N182" i="27"/>
  <c r="N183" i="27" s="1"/>
  <c r="O182" i="27"/>
  <c r="O183" i="27" s="1"/>
  <c r="P182" i="27"/>
  <c r="P183" i="27" s="1"/>
  <c r="Q182" i="27"/>
  <c r="Q183" i="27" s="1"/>
  <c r="R182" i="27"/>
  <c r="R183" i="27" s="1"/>
  <c r="S182" i="27"/>
  <c r="S183" i="27" s="1"/>
  <c r="T182" i="27"/>
  <c r="T183" i="27" s="1"/>
  <c r="U182" i="27"/>
  <c r="U183" i="27" s="1"/>
  <c r="V182" i="27"/>
  <c r="V183" i="27" s="1"/>
  <c r="W182" i="27"/>
  <c r="W183" i="27" s="1"/>
  <c r="C182" i="27"/>
  <c r="C183" i="27" s="1"/>
  <c r="D160" i="27"/>
  <c r="D161" i="27" s="1"/>
  <c r="E160" i="27"/>
  <c r="E161" i="27" s="1"/>
  <c r="F160" i="27"/>
  <c r="F161" i="27" s="1"/>
  <c r="G160" i="27"/>
  <c r="G161" i="27" s="1"/>
  <c r="H160" i="27"/>
  <c r="H161" i="27" s="1"/>
  <c r="I160" i="27"/>
  <c r="I161" i="27" s="1"/>
  <c r="J160" i="27"/>
  <c r="J161" i="27" s="1"/>
  <c r="K160" i="27"/>
  <c r="K161" i="27" s="1"/>
  <c r="L160" i="27"/>
  <c r="L161" i="27" s="1"/>
  <c r="M160" i="27"/>
  <c r="M161" i="27" s="1"/>
  <c r="N160" i="27"/>
  <c r="N161" i="27" s="1"/>
  <c r="O160" i="27"/>
  <c r="O161" i="27" s="1"/>
  <c r="P160" i="27"/>
  <c r="P161" i="27" s="1"/>
  <c r="Q160" i="27"/>
  <c r="Q161" i="27" s="1"/>
  <c r="R160" i="27"/>
  <c r="R161" i="27" s="1"/>
  <c r="S160" i="27"/>
  <c r="S161" i="27" s="1"/>
  <c r="T160" i="27"/>
  <c r="T161" i="27" s="1"/>
  <c r="U160" i="27"/>
  <c r="U161" i="27" s="1"/>
  <c r="V160" i="27"/>
  <c r="V161" i="27" s="1"/>
  <c r="W160" i="27"/>
  <c r="W161" i="27" s="1"/>
  <c r="C160" i="27"/>
  <c r="C161" i="27" s="1"/>
  <c r="D149" i="27"/>
  <c r="D150" i="27" s="1"/>
  <c r="E149" i="27"/>
  <c r="E150" i="27" s="1"/>
  <c r="F149" i="27"/>
  <c r="F150" i="27" s="1"/>
  <c r="G149" i="27"/>
  <c r="G150" i="27" s="1"/>
  <c r="H149" i="27"/>
  <c r="H150" i="27" s="1"/>
  <c r="I149" i="27"/>
  <c r="I150" i="27" s="1"/>
  <c r="J149" i="27"/>
  <c r="J150" i="27" s="1"/>
  <c r="K149" i="27"/>
  <c r="K150" i="27" s="1"/>
  <c r="L149" i="27"/>
  <c r="L150" i="27" s="1"/>
  <c r="M149" i="27"/>
  <c r="M150" i="27" s="1"/>
  <c r="N149" i="27"/>
  <c r="N150" i="27" s="1"/>
  <c r="O149" i="27"/>
  <c r="O150" i="27" s="1"/>
  <c r="P149" i="27"/>
  <c r="P150" i="27" s="1"/>
  <c r="Q149" i="27"/>
  <c r="Q150" i="27" s="1"/>
  <c r="R149" i="27"/>
  <c r="R150" i="27" s="1"/>
  <c r="S149" i="27"/>
  <c r="S150" i="27" s="1"/>
  <c r="T149" i="27"/>
  <c r="T150" i="27" s="1"/>
  <c r="U149" i="27"/>
  <c r="U150" i="27" s="1"/>
  <c r="V149" i="27"/>
  <c r="V150" i="27" s="1"/>
  <c r="W149" i="27"/>
  <c r="W150" i="27" s="1"/>
  <c r="C149" i="27"/>
  <c r="C150" i="27" s="1"/>
  <c r="D138" i="27"/>
  <c r="D139" i="27" s="1"/>
  <c r="E138" i="27"/>
  <c r="E139" i="27" s="1"/>
  <c r="F138" i="27"/>
  <c r="F139" i="27" s="1"/>
  <c r="G138" i="27"/>
  <c r="G139" i="27" s="1"/>
  <c r="H138" i="27"/>
  <c r="H139" i="27" s="1"/>
  <c r="I138" i="27"/>
  <c r="I139" i="27" s="1"/>
  <c r="J138" i="27"/>
  <c r="J139" i="27" s="1"/>
  <c r="K138" i="27"/>
  <c r="K139" i="27" s="1"/>
  <c r="L138" i="27"/>
  <c r="L139" i="27" s="1"/>
  <c r="M138" i="27"/>
  <c r="M139" i="27" s="1"/>
  <c r="N138" i="27"/>
  <c r="N139" i="27" s="1"/>
  <c r="O138" i="27"/>
  <c r="O139" i="27" s="1"/>
  <c r="P138" i="27"/>
  <c r="P139" i="27" s="1"/>
  <c r="Q138" i="27"/>
  <c r="Q139" i="27" s="1"/>
  <c r="R138" i="27"/>
  <c r="R139" i="27" s="1"/>
  <c r="S138" i="27"/>
  <c r="S139" i="27" s="1"/>
  <c r="T138" i="27"/>
  <c r="T139" i="27" s="1"/>
  <c r="U138" i="27"/>
  <c r="U139" i="27" s="1"/>
  <c r="V138" i="27"/>
  <c r="V139" i="27" s="1"/>
  <c r="W138" i="27"/>
  <c r="W139" i="27" s="1"/>
  <c r="D127" i="27"/>
  <c r="D128" i="27" s="1"/>
  <c r="E127" i="27"/>
  <c r="E128" i="27" s="1"/>
  <c r="F127" i="27"/>
  <c r="F128" i="27" s="1"/>
  <c r="G127" i="27"/>
  <c r="G128" i="27" s="1"/>
  <c r="H127" i="27"/>
  <c r="H128" i="27" s="1"/>
  <c r="I127" i="27"/>
  <c r="I128" i="27" s="1"/>
  <c r="J127" i="27"/>
  <c r="J128" i="27" s="1"/>
  <c r="K127" i="27"/>
  <c r="K128" i="27" s="1"/>
  <c r="L127" i="27"/>
  <c r="L128" i="27" s="1"/>
  <c r="M127" i="27"/>
  <c r="M128" i="27" s="1"/>
  <c r="N127" i="27"/>
  <c r="N128" i="27" s="1"/>
  <c r="O127" i="27"/>
  <c r="O128" i="27" s="1"/>
  <c r="P127" i="27"/>
  <c r="P128" i="27" s="1"/>
  <c r="Q127" i="27"/>
  <c r="Q128" i="27" s="1"/>
  <c r="R127" i="27"/>
  <c r="R128" i="27" s="1"/>
  <c r="S127" i="27"/>
  <c r="S128" i="27" s="1"/>
  <c r="T127" i="27"/>
  <c r="T128" i="27" s="1"/>
  <c r="U127" i="27"/>
  <c r="U128" i="27" s="1"/>
  <c r="V127" i="27"/>
  <c r="V128" i="27" s="1"/>
  <c r="W127" i="27"/>
  <c r="W128" i="27" s="1"/>
  <c r="C127" i="27"/>
  <c r="C128" i="27" s="1"/>
  <c r="D105" i="27"/>
  <c r="D106" i="27" s="1"/>
  <c r="E105" i="27"/>
  <c r="E106" i="27" s="1"/>
  <c r="F105" i="27"/>
  <c r="F106" i="27" s="1"/>
  <c r="G105" i="27"/>
  <c r="G106" i="27" s="1"/>
  <c r="H105" i="27"/>
  <c r="H106" i="27" s="1"/>
  <c r="I105" i="27"/>
  <c r="I106" i="27" s="1"/>
  <c r="J105" i="27"/>
  <c r="J106" i="27" s="1"/>
  <c r="K105" i="27"/>
  <c r="K106" i="27" s="1"/>
  <c r="L105" i="27"/>
  <c r="L106" i="27" s="1"/>
  <c r="M105" i="27"/>
  <c r="M106" i="27" s="1"/>
  <c r="N105" i="27"/>
  <c r="N106" i="27" s="1"/>
  <c r="O105" i="27"/>
  <c r="O106" i="27" s="1"/>
  <c r="P105" i="27"/>
  <c r="P106" i="27" s="1"/>
  <c r="Q105" i="27"/>
  <c r="Q106" i="27" s="1"/>
  <c r="R105" i="27"/>
  <c r="R106" i="27" s="1"/>
  <c r="S105" i="27"/>
  <c r="S106" i="27" s="1"/>
  <c r="T105" i="27"/>
  <c r="T106" i="27" s="1"/>
  <c r="U105" i="27"/>
  <c r="U106" i="27" s="1"/>
  <c r="V105" i="27"/>
  <c r="V106" i="27" s="1"/>
  <c r="W105" i="27"/>
  <c r="W106" i="27" s="1"/>
  <c r="C105" i="27"/>
  <c r="C106" i="27" s="1"/>
  <c r="D94" i="27"/>
  <c r="D95" i="27" s="1"/>
  <c r="E94" i="27"/>
  <c r="E95" i="27" s="1"/>
  <c r="F94" i="27"/>
  <c r="F95" i="27" s="1"/>
  <c r="G94" i="27"/>
  <c r="G95" i="27" s="1"/>
  <c r="H94" i="27"/>
  <c r="H95" i="27" s="1"/>
  <c r="I94" i="27"/>
  <c r="I95" i="27" s="1"/>
  <c r="J94" i="27"/>
  <c r="J95" i="27" s="1"/>
  <c r="K94" i="27"/>
  <c r="K95" i="27" s="1"/>
  <c r="L94" i="27"/>
  <c r="L95" i="27" s="1"/>
  <c r="M94" i="27"/>
  <c r="M95" i="27" s="1"/>
  <c r="N94" i="27"/>
  <c r="N95" i="27" s="1"/>
  <c r="O94" i="27"/>
  <c r="O95" i="27" s="1"/>
  <c r="P94" i="27"/>
  <c r="P95" i="27" s="1"/>
  <c r="Q94" i="27"/>
  <c r="Q95" i="27" s="1"/>
  <c r="R94" i="27"/>
  <c r="R95" i="27" s="1"/>
  <c r="S94" i="27"/>
  <c r="S95" i="27" s="1"/>
  <c r="T94" i="27"/>
  <c r="T95" i="27" s="1"/>
  <c r="U94" i="27"/>
  <c r="U95" i="27" s="1"/>
  <c r="V94" i="27"/>
  <c r="V95" i="27" s="1"/>
  <c r="W94" i="27"/>
  <c r="W95" i="27" s="1"/>
  <c r="C94" i="27"/>
  <c r="C95" i="27" s="1"/>
  <c r="D83" i="27"/>
  <c r="D84" i="27" s="1"/>
  <c r="E83" i="27"/>
  <c r="E84" i="27" s="1"/>
  <c r="F83" i="27"/>
  <c r="F84" i="27" s="1"/>
  <c r="G83" i="27"/>
  <c r="G84" i="27" s="1"/>
  <c r="H83" i="27"/>
  <c r="H84" i="27" s="1"/>
  <c r="I83" i="27"/>
  <c r="I84" i="27" s="1"/>
  <c r="J83" i="27"/>
  <c r="J84" i="27" s="1"/>
  <c r="K83" i="27"/>
  <c r="K84" i="27" s="1"/>
  <c r="L83" i="27"/>
  <c r="L84" i="27" s="1"/>
  <c r="M83" i="27"/>
  <c r="M84" i="27" s="1"/>
  <c r="N83" i="27"/>
  <c r="N84" i="27" s="1"/>
  <c r="O83" i="27"/>
  <c r="O84" i="27" s="1"/>
  <c r="P83" i="27"/>
  <c r="P84" i="27" s="1"/>
  <c r="Q83" i="27"/>
  <c r="Q84" i="27" s="1"/>
  <c r="R83" i="27"/>
  <c r="R84" i="27" s="1"/>
  <c r="S83" i="27"/>
  <c r="S84" i="27" s="1"/>
  <c r="T83" i="27"/>
  <c r="T84" i="27" s="1"/>
  <c r="U83" i="27"/>
  <c r="U84" i="27" s="1"/>
  <c r="V83" i="27"/>
  <c r="V84" i="27" s="1"/>
  <c r="W83" i="27"/>
  <c r="W84" i="27" s="1"/>
  <c r="C83" i="27"/>
  <c r="C84" i="27" s="1"/>
  <c r="C50" i="27"/>
  <c r="C51" i="27" s="1"/>
  <c r="D50" i="27"/>
  <c r="D51" i="27" s="1"/>
  <c r="E50" i="27"/>
  <c r="E51" i="27" s="1"/>
  <c r="F50" i="27"/>
  <c r="F51" i="27" s="1"/>
  <c r="G50" i="27"/>
  <c r="G51" i="27" s="1"/>
  <c r="H50" i="27"/>
  <c r="H51" i="27" s="1"/>
  <c r="I50" i="27"/>
  <c r="I51" i="27" s="1"/>
  <c r="J50" i="27"/>
  <c r="J51" i="27" s="1"/>
  <c r="K50" i="27"/>
  <c r="K51" i="27" s="1"/>
  <c r="L50" i="27"/>
  <c r="L51" i="27" s="1"/>
  <c r="M50" i="27"/>
  <c r="M51" i="27" s="1"/>
  <c r="N50" i="27"/>
  <c r="N51" i="27" s="1"/>
  <c r="O50" i="27"/>
  <c r="O51" i="27" s="1"/>
  <c r="P50" i="27"/>
  <c r="P51" i="27" s="1"/>
  <c r="Q50" i="27"/>
  <c r="Q51" i="27" s="1"/>
  <c r="R50" i="27"/>
  <c r="R51" i="27" s="1"/>
  <c r="S50" i="27"/>
  <c r="S51" i="27" s="1"/>
  <c r="T50" i="27"/>
  <c r="T51" i="27" s="1"/>
  <c r="U50" i="27"/>
  <c r="U51" i="27" s="1"/>
  <c r="V50" i="27"/>
  <c r="V51" i="27" s="1"/>
  <c r="W50" i="27"/>
  <c r="W51" i="27" s="1"/>
  <c r="D39" i="27"/>
  <c r="D40" i="27" s="1"/>
  <c r="E39" i="27"/>
  <c r="E40" i="27" s="1"/>
  <c r="F39" i="27"/>
  <c r="F40" i="27" s="1"/>
  <c r="G39" i="27"/>
  <c r="G40" i="27" s="1"/>
  <c r="H39" i="27"/>
  <c r="H40" i="27" s="1"/>
  <c r="I39" i="27"/>
  <c r="I40" i="27" s="1"/>
  <c r="J39" i="27"/>
  <c r="J40" i="27" s="1"/>
  <c r="K39" i="27"/>
  <c r="K40" i="27" s="1"/>
  <c r="L39" i="27"/>
  <c r="L40" i="27" s="1"/>
  <c r="M39" i="27"/>
  <c r="M40" i="27" s="1"/>
  <c r="N39" i="27"/>
  <c r="N40" i="27" s="1"/>
  <c r="O39" i="27"/>
  <c r="O40" i="27" s="1"/>
  <c r="P39" i="27"/>
  <c r="P40" i="27" s="1"/>
  <c r="Q39" i="27"/>
  <c r="Q40" i="27" s="1"/>
  <c r="R39" i="27"/>
  <c r="R40" i="27" s="1"/>
  <c r="S39" i="27"/>
  <c r="S40" i="27" s="1"/>
  <c r="T39" i="27"/>
  <c r="T40" i="27" s="1"/>
  <c r="U39" i="27"/>
  <c r="U40" i="27" s="1"/>
  <c r="V39" i="27"/>
  <c r="V40" i="27" s="1"/>
  <c r="W39" i="27"/>
  <c r="W40" i="27" s="1"/>
  <c r="C39" i="27"/>
  <c r="C40" i="27" s="1"/>
  <c r="D28" i="27"/>
  <c r="D29" i="27" s="1"/>
  <c r="E28" i="27"/>
  <c r="E29" i="27" s="1"/>
  <c r="F28" i="27"/>
  <c r="F29" i="27" s="1"/>
  <c r="G28" i="27"/>
  <c r="G29" i="27" s="1"/>
  <c r="H28" i="27"/>
  <c r="H29" i="27" s="1"/>
  <c r="I28" i="27"/>
  <c r="I29" i="27" s="1"/>
  <c r="J28" i="27"/>
  <c r="J29" i="27" s="1"/>
  <c r="K28" i="27"/>
  <c r="K29" i="27" s="1"/>
  <c r="L28" i="27"/>
  <c r="L29" i="27" s="1"/>
  <c r="M28" i="27"/>
  <c r="M29" i="27" s="1"/>
  <c r="N28" i="27"/>
  <c r="N29" i="27" s="1"/>
  <c r="O28" i="27"/>
  <c r="O29" i="27" s="1"/>
  <c r="P28" i="27"/>
  <c r="P29" i="27" s="1"/>
  <c r="Q28" i="27"/>
  <c r="Q29" i="27" s="1"/>
  <c r="R28" i="27"/>
  <c r="R29" i="27" s="1"/>
  <c r="S28" i="27"/>
  <c r="S29" i="27" s="1"/>
  <c r="T28" i="27"/>
  <c r="T29" i="27" s="1"/>
  <c r="U28" i="27"/>
  <c r="U29" i="27" s="1"/>
  <c r="V28" i="27"/>
  <c r="V29" i="27" s="1"/>
  <c r="W28" i="27"/>
  <c r="W29" i="27" s="1"/>
  <c r="C28" i="27"/>
  <c r="C29" i="27" s="1"/>
  <c r="D17" i="27"/>
  <c r="D18" i="27" s="1"/>
  <c r="E17" i="27"/>
  <c r="E18" i="27" s="1"/>
  <c r="F17" i="27"/>
  <c r="F18" i="27" s="1"/>
  <c r="G17" i="27"/>
  <c r="G18" i="27" s="1"/>
  <c r="H17" i="27"/>
  <c r="H18" i="27" s="1"/>
  <c r="I17" i="27"/>
  <c r="I18" i="27" s="1"/>
  <c r="J17" i="27"/>
  <c r="J18" i="27" s="1"/>
  <c r="K17" i="27"/>
  <c r="K18" i="27" s="1"/>
  <c r="L17" i="27"/>
  <c r="L18" i="27" s="1"/>
  <c r="M17" i="27"/>
  <c r="M18" i="27" s="1"/>
  <c r="N17" i="27"/>
  <c r="N18" i="27" s="1"/>
  <c r="O17" i="27"/>
  <c r="O18" i="27" s="1"/>
  <c r="P17" i="27"/>
  <c r="P18" i="27" s="1"/>
  <c r="Q17" i="27"/>
  <c r="Q18" i="27" s="1"/>
  <c r="R17" i="27"/>
  <c r="R18" i="27" s="1"/>
  <c r="S17" i="27"/>
  <c r="S18" i="27" s="1"/>
  <c r="T17" i="27"/>
  <c r="T18" i="27" s="1"/>
  <c r="U17" i="27"/>
  <c r="U18" i="27" s="1"/>
  <c r="V17" i="27"/>
  <c r="V18" i="27" s="1"/>
  <c r="W17" i="27"/>
  <c r="W18" i="27" s="1"/>
  <c r="K380" i="27" l="1"/>
  <c r="K381" i="27" s="1"/>
  <c r="I380" i="27"/>
  <c r="I381" i="27" s="1"/>
  <c r="R193" i="27"/>
  <c r="R194" i="27" s="1"/>
  <c r="S380" i="27"/>
  <c r="S381" i="27" s="1"/>
  <c r="Q380" i="27"/>
  <c r="Q381" i="27" s="1"/>
  <c r="X513" i="27"/>
  <c r="C193" i="27"/>
  <c r="C194" i="27" s="1"/>
  <c r="P193" i="27"/>
  <c r="P194" i="27" s="1"/>
  <c r="H193" i="27"/>
  <c r="H194" i="27" s="1"/>
  <c r="C380" i="27"/>
  <c r="C381" i="27" s="1"/>
  <c r="P380" i="27"/>
  <c r="P381" i="27" s="1"/>
  <c r="H380" i="27"/>
  <c r="H381" i="27" s="1"/>
  <c r="W193" i="27"/>
  <c r="W194" i="27" s="1"/>
  <c r="O193" i="27"/>
  <c r="O194" i="27" s="1"/>
  <c r="G193" i="27"/>
  <c r="G194" i="27" s="1"/>
  <c r="W380" i="27"/>
  <c r="W381" i="27" s="1"/>
  <c r="O380" i="27"/>
  <c r="O381" i="27" s="1"/>
  <c r="G380" i="27"/>
  <c r="G381" i="27" s="1"/>
  <c r="V193" i="27"/>
  <c r="V194" i="27" s="1"/>
  <c r="N193" i="27"/>
  <c r="N194" i="27" s="1"/>
  <c r="F193" i="27"/>
  <c r="F194" i="27" s="1"/>
  <c r="V380" i="27"/>
  <c r="V381" i="27" s="1"/>
  <c r="N380" i="27"/>
  <c r="N381" i="27" s="1"/>
  <c r="F380" i="27"/>
  <c r="F381" i="27" s="1"/>
  <c r="U193" i="27"/>
  <c r="U194" i="27" s="1"/>
  <c r="M193" i="27"/>
  <c r="M194" i="27" s="1"/>
  <c r="E193" i="27"/>
  <c r="E194" i="27" s="1"/>
  <c r="U380" i="27"/>
  <c r="U381" i="27" s="1"/>
  <c r="M380" i="27"/>
  <c r="M381" i="27" s="1"/>
  <c r="E380" i="27"/>
  <c r="E381" i="27" s="1"/>
  <c r="T193" i="27"/>
  <c r="T194" i="27" s="1"/>
  <c r="L193" i="27"/>
  <c r="L194" i="27" s="1"/>
  <c r="D193" i="27"/>
  <c r="D194" i="27" s="1"/>
  <c r="T380" i="27"/>
  <c r="T381" i="27" s="1"/>
  <c r="L380" i="27"/>
  <c r="L381" i="27" s="1"/>
  <c r="D380" i="27"/>
  <c r="D381" i="27" s="1"/>
  <c r="S193" i="27"/>
  <c r="S194" i="27" s="1"/>
  <c r="K193" i="27"/>
  <c r="K194" i="27" s="1"/>
  <c r="J193" i="27"/>
  <c r="J194" i="27" s="1"/>
  <c r="R380" i="27"/>
  <c r="R381" i="27" s="1"/>
  <c r="J380" i="27"/>
  <c r="J381" i="27" s="1"/>
  <c r="Q193" i="27"/>
  <c r="Q194" i="27" s="1"/>
  <c r="I193" i="27"/>
  <c r="I194" i="27" s="1"/>
  <c r="X128" i="27"/>
  <c r="X183" i="27"/>
  <c r="X282" i="27"/>
  <c r="X458" i="27"/>
  <c r="X249" i="27"/>
  <c r="X18" i="27"/>
  <c r="X29" i="27"/>
  <c r="X106" i="27"/>
  <c r="X161" i="27"/>
  <c r="X315" i="27"/>
  <c r="X392" i="27"/>
  <c r="X491" i="27"/>
  <c r="X40" i="27"/>
  <c r="X84" i="27"/>
  <c r="X238" i="27"/>
  <c r="X337" i="27"/>
  <c r="X205" i="27"/>
  <c r="X293" i="27"/>
  <c r="X469" i="27"/>
  <c r="X568" i="27"/>
  <c r="X216" i="27"/>
  <c r="X304" i="27"/>
  <c r="X480" i="27"/>
  <c r="X139" i="27"/>
  <c r="X117" i="27"/>
  <c r="X172" i="27"/>
  <c r="X271" i="27"/>
  <c r="X436" i="27"/>
  <c r="X546" i="27"/>
  <c r="X326" i="27"/>
  <c r="X17" i="27"/>
  <c r="X557" i="27"/>
  <c r="X73" i="27"/>
  <c r="X227" i="27"/>
  <c r="X457" i="27"/>
  <c r="X403" i="27"/>
  <c r="X502" i="27"/>
  <c r="X51" i="27"/>
  <c r="X414" i="27"/>
  <c r="X402" i="27"/>
  <c r="X62" i="27"/>
  <c r="X260" i="27"/>
  <c r="X359" i="27"/>
  <c r="X425" i="27"/>
  <c r="X535" i="27"/>
  <c r="X370" i="27"/>
  <c r="X447" i="27"/>
  <c r="X50" i="27"/>
  <c r="X545" i="27"/>
  <c r="X138" i="27"/>
  <c r="X281" i="27"/>
  <c r="X95" i="27"/>
  <c r="X150" i="27"/>
  <c r="X348" i="27"/>
  <c r="X524" i="27"/>
  <c r="X490" i="27"/>
  <c r="X83" i="27"/>
  <c r="X171" i="27"/>
  <c r="X259" i="27"/>
  <c r="X347" i="27"/>
  <c r="X435" i="27"/>
  <c r="X523" i="27"/>
  <c r="X226" i="27"/>
  <c r="X314" i="27"/>
  <c r="X28" i="27"/>
  <c r="X116" i="27"/>
  <c r="X204" i="27"/>
  <c r="X292" i="27"/>
  <c r="X468" i="27"/>
  <c r="X556" i="27"/>
  <c r="X105" i="27"/>
  <c r="X369" i="27"/>
  <c r="X61" i="27"/>
  <c r="X149" i="27"/>
  <c r="X237" i="27"/>
  <c r="X325" i="27"/>
  <c r="X413" i="27"/>
  <c r="X501" i="27"/>
  <c r="X94" i="27"/>
  <c r="X182" i="27"/>
  <c r="X270" i="27"/>
  <c r="X358" i="27"/>
  <c r="X446" i="27"/>
  <c r="X534" i="27"/>
  <c r="X39" i="27"/>
  <c r="X127" i="27"/>
  <c r="X215" i="27"/>
  <c r="X303" i="27"/>
  <c r="X391" i="27"/>
  <c r="X479" i="27"/>
  <c r="X567" i="27"/>
  <c r="X72" i="27"/>
  <c r="X160" i="27"/>
  <c r="X248" i="27"/>
  <c r="X336" i="27"/>
  <c r="X424" i="27"/>
  <c r="X512" i="27"/>
  <c r="Q17" i="20"/>
  <c r="O17" i="20"/>
  <c r="P17" i="20" s="1"/>
  <c r="J18" i="20"/>
  <c r="J19" i="20"/>
  <c r="J21" i="20"/>
  <c r="J22" i="20"/>
  <c r="J23" i="20"/>
  <c r="J24" i="20"/>
  <c r="J25" i="20"/>
  <c r="J26" i="20"/>
  <c r="J27" i="20"/>
  <c r="J28" i="20"/>
  <c r="J29" i="20"/>
  <c r="J30" i="20"/>
  <c r="J31" i="20"/>
  <c r="J32" i="20"/>
  <c r="J33" i="20"/>
  <c r="J34" i="20"/>
  <c r="J35" i="20"/>
  <c r="J36" i="20"/>
  <c r="J37" i="20"/>
  <c r="J38" i="20"/>
  <c r="J39" i="20"/>
  <c r="J40" i="20"/>
  <c r="J41" i="20"/>
  <c r="J42" i="20"/>
  <c r="J43" i="20"/>
  <c r="J44" i="20"/>
  <c r="J45" i="20"/>
  <c r="J46" i="20"/>
  <c r="J47" i="20"/>
  <c r="J48" i="20"/>
  <c r="J49" i="20"/>
  <c r="J50" i="20"/>
  <c r="J51" i="20"/>
  <c r="J52" i="20"/>
  <c r="J53" i="20"/>
  <c r="J54" i="20"/>
  <c r="J55" i="20"/>
  <c r="J56" i="20"/>
  <c r="J57" i="20"/>
  <c r="J58" i="20"/>
  <c r="J59" i="20"/>
  <c r="J60" i="20"/>
  <c r="J61" i="20"/>
  <c r="J62" i="20"/>
  <c r="J63" i="20"/>
  <c r="J64" i="20"/>
  <c r="J65" i="20"/>
  <c r="J66" i="20"/>
  <c r="J67" i="20"/>
  <c r="J68" i="20"/>
  <c r="J69" i="20"/>
  <c r="J70" i="20"/>
  <c r="J71" i="20"/>
  <c r="J72" i="20"/>
  <c r="J73" i="20"/>
  <c r="J74" i="20"/>
  <c r="J75" i="20"/>
  <c r="J76" i="20"/>
  <c r="J77" i="20"/>
  <c r="J78" i="20"/>
  <c r="J79" i="20"/>
  <c r="J80" i="20"/>
  <c r="J81" i="20"/>
  <c r="J82" i="20"/>
  <c r="J83" i="20"/>
  <c r="J84" i="20"/>
  <c r="J85" i="20"/>
  <c r="J86" i="20"/>
  <c r="J87" i="20"/>
  <c r="J88" i="20"/>
  <c r="J89" i="20"/>
  <c r="J90" i="20"/>
  <c r="J91" i="20"/>
  <c r="J92" i="20"/>
  <c r="J93" i="20"/>
  <c r="J94" i="20"/>
  <c r="J95" i="20"/>
  <c r="J96" i="20"/>
  <c r="J97" i="20"/>
  <c r="J98" i="20"/>
  <c r="J99" i="20"/>
  <c r="J100" i="20"/>
  <c r="J101" i="20"/>
  <c r="J102" i="20"/>
  <c r="J103" i="20"/>
  <c r="J104" i="20"/>
  <c r="J105" i="20"/>
  <c r="J106" i="20"/>
  <c r="J107" i="20"/>
  <c r="J108" i="20"/>
  <c r="J109" i="20"/>
  <c r="J110" i="20"/>
  <c r="J111" i="20"/>
  <c r="J112" i="20"/>
  <c r="J113" i="20"/>
  <c r="J114" i="20"/>
  <c r="J115" i="20"/>
  <c r="J116" i="20"/>
  <c r="J117" i="20"/>
  <c r="J118" i="20"/>
  <c r="J119" i="20"/>
  <c r="J120" i="20"/>
  <c r="J122" i="20"/>
  <c r="J123" i="20"/>
  <c r="J124" i="20"/>
  <c r="J125" i="20"/>
  <c r="J126" i="20"/>
  <c r="J127" i="20"/>
  <c r="J128" i="20"/>
  <c r="J129" i="20"/>
  <c r="J130" i="20"/>
  <c r="J131" i="20"/>
  <c r="J132" i="20"/>
  <c r="J133" i="20"/>
  <c r="J134" i="20"/>
  <c r="J135" i="20"/>
  <c r="J136" i="20"/>
  <c r="J137" i="20"/>
  <c r="J138" i="20"/>
  <c r="J139" i="20"/>
  <c r="J140" i="20"/>
  <c r="J141" i="20"/>
  <c r="J142" i="20"/>
  <c r="J143" i="20"/>
  <c r="J144" i="20"/>
  <c r="J145" i="20"/>
  <c r="J146" i="20"/>
  <c r="J147" i="20"/>
  <c r="J148" i="20"/>
  <c r="J149" i="20"/>
  <c r="J150" i="20"/>
  <c r="J151" i="20"/>
  <c r="J152" i="20"/>
  <c r="J153" i="20"/>
  <c r="J154" i="20"/>
  <c r="J155" i="20"/>
  <c r="J156" i="20"/>
  <c r="J157" i="20"/>
  <c r="J158" i="20"/>
  <c r="J159" i="20"/>
  <c r="J160" i="20"/>
  <c r="J161" i="20"/>
  <c r="J162" i="20"/>
  <c r="J163" i="20"/>
  <c r="J164" i="20"/>
  <c r="J165" i="20"/>
  <c r="J166" i="20"/>
  <c r="J167" i="20"/>
  <c r="J168" i="20"/>
  <c r="J169" i="20"/>
  <c r="J170" i="20"/>
  <c r="J171" i="20"/>
  <c r="J172" i="20"/>
  <c r="H174" i="20"/>
  <c r="H175" i="20"/>
  <c r="H176" i="20"/>
  <c r="H177" i="20"/>
  <c r="H178" i="20"/>
  <c r="H179" i="20"/>
  <c r="H180" i="20"/>
  <c r="H181" i="20"/>
  <c r="H182" i="20"/>
  <c r="H183" i="20"/>
  <c r="H184" i="20"/>
  <c r="H185" i="20"/>
  <c r="H186" i="20"/>
  <c r="H187" i="20"/>
  <c r="H188" i="20"/>
  <c r="H189" i="20"/>
  <c r="H190" i="20"/>
  <c r="H191" i="20"/>
  <c r="H192" i="20"/>
  <c r="H193" i="20"/>
  <c r="H194" i="20"/>
  <c r="H195" i="20"/>
  <c r="H196" i="20"/>
  <c r="H197" i="20"/>
  <c r="H198" i="20"/>
  <c r="H199" i="20"/>
  <c r="H200" i="20"/>
  <c r="H201" i="20"/>
  <c r="H202" i="20"/>
  <c r="H203" i="20"/>
  <c r="H204" i="20"/>
  <c r="H205" i="20"/>
  <c r="H206" i="20"/>
  <c r="H207" i="20"/>
  <c r="H208" i="20"/>
  <c r="H209" i="20"/>
  <c r="H210" i="20"/>
  <c r="H211" i="20"/>
  <c r="H212" i="20"/>
  <c r="H213" i="20"/>
  <c r="H214" i="20"/>
  <c r="H215" i="20"/>
  <c r="H216" i="20"/>
  <c r="H217" i="20"/>
  <c r="H218" i="20"/>
  <c r="H219" i="20"/>
  <c r="H220" i="20"/>
  <c r="H221" i="20"/>
  <c r="H222" i="20"/>
  <c r="H223" i="20"/>
  <c r="H224" i="20"/>
  <c r="G174" i="20"/>
  <c r="G175" i="20"/>
  <c r="G176" i="20"/>
  <c r="G177" i="20"/>
  <c r="G178" i="20"/>
  <c r="G179" i="20"/>
  <c r="G180" i="20"/>
  <c r="G181" i="20"/>
  <c r="G182" i="20"/>
  <c r="G183" i="20"/>
  <c r="G184" i="20"/>
  <c r="G185" i="20"/>
  <c r="G186" i="20"/>
  <c r="G187" i="20"/>
  <c r="G188" i="20"/>
  <c r="G189" i="20"/>
  <c r="G190" i="20"/>
  <c r="G191" i="20"/>
  <c r="G192" i="20"/>
  <c r="G193" i="20"/>
  <c r="G194" i="20"/>
  <c r="G195" i="20"/>
  <c r="G196" i="20"/>
  <c r="G197" i="20"/>
  <c r="G198" i="20"/>
  <c r="G199" i="20"/>
  <c r="G200" i="20"/>
  <c r="G201" i="20"/>
  <c r="G202" i="20"/>
  <c r="G203" i="20"/>
  <c r="G204" i="20"/>
  <c r="G205" i="20"/>
  <c r="G206" i="20"/>
  <c r="G207" i="20"/>
  <c r="G208" i="20"/>
  <c r="G209" i="20"/>
  <c r="G210" i="20"/>
  <c r="G211" i="20"/>
  <c r="G212" i="20"/>
  <c r="G213" i="20"/>
  <c r="G214" i="20"/>
  <c r="G215" i="20"/>
  <c r="G216" i="20"/>
  <c r="G217" i="20"/>
  <c r="G218" i="20"/>
  <c r="G219" i="20"/>
  <c r="G220" i="20"/>
  <c r="G221" i="20"/>
  <c r="G222" i="20"/>
  <c r="G223" i="20"/>
  <c r="G224" i="20"/>
  <c r="G173" i="20"/>
  <c r="H173" i="20"/>
  <c r="F174" i="20"/>
  <c r="F175" i="20"/>
  <c r="F176" i="20"/>
  <c r="F177" i="20"/>
  <c r="F178" i="20"/>
  <c r="F179" i="20"/>
  <c r="F180" i="20"/>
  <c r="F181" i="20"/>
  <c r="F182" i="20"/>
  <c r="F183" i="20"/>
  <c r="F184" i="20"/>
  <c r="F185" i="20"/>
  <c r="F186" i="20"/>
  <c r="F187" i="20"/>
  <c r="F188" i="20"/>
  <c r="F189" i="20"/>
  <c r="F190" i="20"/>
  <c r="F191" i="20"/>
  <c r="F192" i="20"/>
  <c r="F193" i="20"/>
  <c r="F194" i="20"/>
  <c r="F195" i="20"/>
  <c r="F196" i="20"/>
  <c r="F197" i="20"/>
  <c r="F198" i="20"/>
  <c r="F199" i="20"/>
  <c r="F200" i="20"/>
  <c r="F201" i="20"/>
  <c r="F202" i="20"/>
  <c r="F203" i="20"/>
  <c r="F204" i="20"/>
  <c r="F205" i="20"/>
  <c r="F206" i="20"/>
  <c r="F207" i="20"/>
  <c r="F208" i="20"/>
  <c r="F209" i="20"/>
  <c r="F210" i="20"/>
  <c r="F211" i="20"/>
  <c r="F212" i="20"/>
  <c r="F213" i="20"/>
  <c r="F214" i="20"/>
  <c r="F215" i="20"/>
  <c r="F216" i="20"/>
  <c r="F217" i="20"/>
  <c r="F218" i="20"/>
  <c r="F219" i="20"/>
  <c r="F220" i="20"/>
  <c r="F221" i="20"/>
  <c r="F222" i="20"/>
  <c r="F223" i="20"/>
  <c r="F224" i="20"/>
  <c r="F173" i="20"/>
  <c r="E174" i="20"/>
  <c r="E175" i="20"/>
  <c r="E176" i="20"/>
  <c r="E177" i="20"/>
  <c r="E178" i="20"/>
  <c r="E179" i="20"/>
  <c r="E180" i="20"/>
  <c r="E181" i="20"/>
  <c r="E182" i="20"/>
  <c r="E183" i="20"/>
  <c r="E184" i="20"/>
  <c r="E185" i="20"/>
  <c r="E186" i="20"/>
  <c r="E187" i="20"/>
  <c r="E188" i="20"/>
  <c r="E189" i="20"/>
  <c r="E190" i="20"/>
  <c r="E191" i="20"/>
  <c r="E192" i="20"/>
  <c r="E193" i="20"/>
  <c r="E194" i="20"/>
  <c r="E195" i="20"/>
  <c r="E196" i="20"/>
  <c r="E197" i="20"/>
  <c r="E198" i="20"/>
  <c r="E199" i="20"/>
  <c r="E200" i="20"/>
  <c r="E201" i="20"/>
  <c r="E202" i="20"/>
  <c r="E203" i="20"/>
  <c r="E204" i="20"/>
  <c r="E205" i="20"/>
  <c r="E206" i="20"/>
  <c r="E207" i="20"/>
  <c r="E208" i="20"/>
  <c r="E209" i="20"/>
  <c r="E210" i="20"/>
  <c r="E211" i="20"/>
  <c r="E212" i="20"/>
  <c r="E213" i="20"/>
  <c r="E214" i="20"/>
  <c r="E215" i="20"/>
  <c r="E216" i="20"/>
  <c r="E217" i="20"/>
  <c r="E218" i="20"/>
  <c r="E219" i="20"/>
  <c r="E220" i="20"/>
  <c r="E221" i="20"/>
  <c r="E222" i="20"/>
  <c r="E223" i="20"/>
  <c r="E224" i="20"/>
  <c r="E173" i="20"/>
  <c r="D174" i="20"/>
  <c r="D175" i="20"/>
  <c r="D176" i="20"/>
  <c r="D177" i="20"/>
  <c r="D178" i="20"/>
  <c r="D179" i="20"/>
  <c r="D180" i="20"/>
  <c r="D181" i="20"/>
  <c r="D182" i="20"/>
  <c r="D183" i="20"/>
  <c r="D184" i="20"/>
  <c r="D185" i="20"/>
  <c r="D186" i="20"/>
  <c r="D187" i="20"/>
  <c r="D188" i="20"/>
  <c r="D189" i="20"/>
  <c r="D190" i="20"/>
  <c r="D191" i="20"/>
  <c r="D192" i="20"/>
  <c r="D193" i="20"/>
  <c r="D194" i="20"/>
  <c r="D195" i="20"/>
  <c r="D196" i="20"/>
  <c r="D197" i="20"/>
  <c r="D198" i="20"/>
  <c r="D199" i="20"/>
  <c r="D200" i="20"/>
  <c r="D201" i="20"/>
  <c r="D202" i="20"/>
  <c r="D203" i="20"/>
  <c r="D204" i="20"/>
  <c r="D205" i="20"/>
  <c r="D206" i="20"/>
  <c r="D207" i="20"/>
  <c r="D208" i="20"/>
  <c r="D209" i="20"/>
  <c r="D210" i="20"/>
  <c r="D211" i="20"/>
  <c r="D212" i="20"/>
  <c r="D213" i="20"/>
  <c r="D214" i="20"/>
  <c r="D215" i="20"/>
  <c r="D216" i="20"/>
  <c r="D217" i="20"/>
  <c r="D218" i="20"/>
  <c r="D219" i="20"/>
  <c r="D220" i="20"/>
  <c r="D221" i="20"/>
  <c r="D222" i="20"/>
  <c r="D223" i="20"/>
  <c r="D224" i="20"/>
  <c r="D173" i="20"/>
  <c r="C173" i="20"/>
  <c r="C181" i="20"/>
  <c r="C182" i="20"/>
  <c r="C183" i="20"/>
  <c r="C184" i="20"/>
  <c r="C185" i="20"/>
  <c r="C186" i="20"/>
  <c r="C187" i="20"/>
  <c r="C188" i="20"/>
  <c r="C189" i="20"/>
  <c r="C190" i="20"/>
  <c r="C191" i="20"/>
  <c r="C192" i="20"/>
  <c r="C193" i="20"/>
  <c r="C194" i="20"/>
  <c r="C195" i="20"/>
  <c r="C196" i="20"/>
  <c r="C197" i="20"/>
  <c r="C198" i="20"/>
  <c r="C199" i="20"/>
  <c r="C200" i="20"/>
  <c r="C201" i="20"/>
  <c r="C202" i="20"/>
  <c r="C203" i="20"/>
  <c r="C204" i="20"/>
  <c r="C205" i="20"/>
  <c r="C206" i="20"/>
  <c r="C207" i="20"/>
  <c r="C208" i="20"/>
  <c r="C209" i="20"/>
  <c r="C210" i="20"/>
  <c r="C211" i="20"/>
  <c r="C212" i="20"/>
  <c r="C213" i="20"/>
  <c r="C214" i="20"/>
  <c r="C215" i="20"/>
  <c r="C216" i="20"/>
  <c r="C217" i="20"/>
  <c r="C218" i="20"/>
  <c r="C219" i="20"/>
  <c r="C220" i="20"/>
  <c r="C221" i="20"/>
  <c r="C222" i="20"/>
  <c r="C223" i="20"/>
  <c r="C224" i="20"/>
  <c r="C174" i="20"/>
  <c r="C175" i="20"/>
  <c r="C176" i="20"/>
  <c r="C177" i="20"/>
  <c r="C178" i="20"/>
  <c r="C179" i="20"/>
  <c r="C180" i="20"/>
  <c r="D62" i="52"/>
  <c r="E62" i="52"/>
  <c r="F62" i="52"/>
  <c r="G62" i="52"/>
  <c r="H62" i="52"/>
  <c r="I62" i="52"/>
  <c r="D63" i="52"/>
  <c r="E63" i="52"/>
  <c r="F63" i="52"/>
  <c r="G63" i="52"/>
  <c r="H63" i="52"/>
  <c r="I63" i="52"/>
  <c r="D64" i="52"/>
  <c r="E64" i="52"/>
  <c r="F64" i="52"/>
  <c r="G64" i="52"/>
  <c r="H64" i="52"/>
  <c r="I64" i="52"/>
  <c r="D65" i="52"/>
  <c r="E65" i="52"/>
  <c r="F65" i="52"/>
  <c r="G65" i="52"/>
  <c r="H65" i="52"/>
  <c r="I65" i="52"/>
  <c r="D66" i="52"/>
  <c r="E66" i="52"/>
  <c r="F66" i="52"/>
  <c r="G66" i="52"/>
  <c r="H66" i="52"/>
  <c r="I66" i="52"/>
  <c r="D67" i="52"/>
  <c r="E67" i="52"/>
  <c r="F67" i="52"/>
  <c r="G67" i="52"/>
  <c r="H67" i="52"/>
  <c r="I67" i="52"/>
  <c r="D68" i="52"/>
  <c r="E68" i="52"/>
  <c r="F68" i="52"/>
  <c r="G68" i="52"/>
  <c r="H68" i="52"/>
  <c r="I68" i="52"/>
  <c r="D69" i="52"/>
  <c r="E69" i="52"/>
  <c r="F69" i="52"/>
  <c r="G69" i="52"/>
  <c r="H69" i="52"/>
  <c r="I69" i="52"/>
  <c r="D70" i="52"/>
  <c r="E70" i="52"/>
  <c r="F70" i="52"/>
  <c r="G70" i="52"/>
  <c r="H70" i="52"/>
  <c r="I70" i="52"/>
  <c r="D71" i="52"/>
  <c r="E71" i="52"/>
  <c r="F71" i="52"/>
  <c r="G71" i="52"/>
  <c r="H71" i="52"/>
  <c r="I71" i="52"/>
  <c r="D72" i="52"/>
  <c r="E72" i="52"/>
  <c r="F72" i="52"/>
  <c r="G72" i="52"/>
  <c r="H72" i="52"/>
  <c r="I72" i="52"/>
  <c r="D73" i="52"/>
  <c r="E73" i="52"/>
  <c r="F73" i="52"/>
  <c r="G73" i="52"/>
  <c r="H73" i="52"/>
  <c r="I73" i="52"/>
  <c r="D74" i="52"/>
  <c r="E74" i="52"/>
  <c r="F74" i="52"/>
  <c r="G74" i="52"/>
  <c r="H74" i="52"/>
  <c r="I74" i="52"/>
  <c r="D75" i="52"/>
  <c r="E75" i="52"/>
  <c r="F75" i="52"/>
  <c r="G75" i="52"/>
  <c r="H75" i="52"/>
  <c r="I75" i="52"/>
  <c r="D76" i="52"/>
  <c r="E76" i="52"/>
  <c r="F76" i="52"/>
  <c r="G76" i="52"/>
  <c r="H76" i="52"/>
  <c r="I76" i="52"/>
  <c r="D77" i="52"/>
  <c r="E77" i="52"/>
  <c r="F77" i="52"/>
  <c r="G77" i="52"/>
  <c r="H77" i="52"/>
  <c r="I77" i="52"/>
  <c r="D78" i="52"/>
  <c r="E78" i="52"/>
  <c r="F78" i="52"/>
  <c r="G78" i="52"/>
  <c r="H78" i="52"/>
  <c r="I78" i="52"/>
  <c r="D79" i="52"/>
  <c r="E79" i="52"/>
  <c r="F79" i="52"/>
  <c r="G79" i="52"/>
  <c r="H79" i="52"/>
  <c r="I79" i="52"/>
  <c r="D80" i="52"/>
  <c r="E80" i="52"/>
  <c r="F80" i="52"/>
  <c r="G80" i="52"/>
  <c r="H80" i="52"/>
  <c r="I80" i="52"/>
  <c r="D81" i="52"/>
  <c r="E81" i="52"/>
  <c r="F81" i="52"/>
  <c r="G81" i="52"/>
  <c r="H81" i="52"/>
  <c r="I81" i="52"/>
  <c r="D82" i="52"/>
  <c r="E82" i="52"/>
  <c r="F82" i="52"/>
  <c r="G82" i="52"/>
  <c r="H82" i="52"/>
  <c r="I82" i="52"/>
  <c r="D83" i="52"/>
  <c r="E83" i="52"/>
  <c r="F83" i="52"/>
  <c r="G83" i="52"/>
  <c r="H83" i="52"/>
  <c r="I83" i="52"/>
  <c r="D84" i="52"/>
  <c r="E84" i="52"/>
  <c r="F84" i="52"/>
  <c r="G84" i="52"/>
  <c r="H84" i="52"/>
  <c r="I84" i="52"/>
  <c r="D85" i="52"/>
  <c r="E85" i="52"/>
  <c r="F85" i="52"/>
  <c r="G85" i="52"/>
  <c r="H85" i="52"/>
  <c r="I85" i="52"/>
  <c r="D86" i="52"/>
  <c r="E86" i="52"/>
  <c r="F86" i="52"/>
  <c r="G86" i="52"/>
  <c r="H86" i="52"/>
  <c r="I86" i="52"/>
  <c r="D87" i="52"/>
  <c r="E87" i="52"/>
  <c r="F87" i="52"/>
  <c r="G87" i="52"/>
  <c r="H87" i="52"/>
  <c r="I87" i="52"/>
  <c r="D88" i="52"/>
  <c r="E88" i="52"/>
  <c r="F88" i="52"/>
  <c r="G88" i="52"/>
  <c r="H88" i="52"/>
  <c r="I88" i="52"/>
  <c r="D89" i="52"/>
  <c r="E89" i="52"/>
  <c r="F89" i="52"/>
  <c r="G89" i="52"/>
  <c r="H89" i="52"/>
  <c r="I89" i="52"/>
  <c r="D90" i="52"/>
  <c r="E90" i="52"/>
  <c r="F90" i="52"/>
  <c r="G90" i="52"/>
  <c r="H90" i="52"/>
  <c r="I90" i="52"/>
  <c r="D91" i="52"/>
  <c r="E91" i="52"/>
  <c r="F91" i="52"/>
  <c r="G91" i="52"/>
  <c r="H91" i="52"/>
  <c r="I91" i="52"/>
  <c r="D92" i="52"/>
  <c r="E92" i="52"/>
  <c r="F92" i="52"/>
  <c r="G92" i="52"/>
  <c r="H92" i="52"/>
  <c r="I92" i="52"/>
  <c r="D93" i="52"/>
  <c r="E93" i="52"/>
  <c r="F93" i="52"/>
  <c r="G93" i="52"/>
  <c r="H93" i="52"/>
  <c r="I93" i="52"/>
  <c r="D94" i="52"/>
  <c r="E94" i="52"/>
  <c r="F94" i="52"/>
  <c r="G94" i="52"/>
  <c r="H94" i="52"/>
  <c r="I94" i="52"/>
  <c r="D95" i="52"/>
  <c r="E95" i="52"/>
  <c r="F95" i="52"/>
  <c r="G95" i="52"/>
  <c r="H95" i="52"/>
  <c r="I95" i="52"/>
  <c r="D96" i="52"/>
  <c r="E96" i="52"/>
  <c r="F96" i="52"/>
  <c r="G96" i="52"/>
  <c r="H96" i="52"/>
  <c r="I96" i="52"/>
  <c r="D97" i="52"/>
  <c r="E97" i="52"/>
  <c r="F97" i="52"/>
  <c r="G97" i="52"/>
  <c r="H97" i="52"/>
  <c r="I97" i="52"/>
  <c r="D98" i="52"/>
  <c r="E98" i="52"/>
  <c r="F98" i="52"/>
  <c r="G98" i="52"/>
  <c r="H98" i="52"/>
  <c r="I98" i="52"/>
  <c r="D99" i="52"/>
  <c r="E99" i="52"/>
  <c r="F99" i="52"/>
  <c r="G99" i="52"/>
  <c r="H99" i="52"/>
  <c r="I99" i="52"/>
  <c r="D100" i="52"/>
  <c r="E100" i="52"/>
  <c r="F100" i="52"/>
  <c r="G100" i="52"/>
  <c r="H100" i="52"/>
  <c r="I100" i="52"/>
  <c r="D101" i="52"/>
  <c r="E101" i="52"/>
  <c r="F101" i="52"/>
  <c r="G101" i="52"/>
  <c r="H101" i="52"/>
  <c r="I101" i="52"/>
  <c r="D102" i="52"/>
  <c r="E102" i="52"/>
  <c r="F102" i="52"/>
  <c r="G102" i="52"/>
  <c r="H102" i="52"/>
  <c r="I102" i="52"/>
  <c r="D103" i="52"/>
  <c r="E103" i="52"/>
  <c r="F103" i="52"/>
  <c r="G103" i="52"/>
  <c r="H103" i="52"/>
  <c r="I103" i="52"/>
  <c r="D104" i="52"/>
  <c r="E104" i="52"/>
  <c r="F104" i="52"/>
  <c r="G104" i="52"/>
  <c r="H104" i="52"/>
  <c r="I104" i="52"/>
  <c r="D105" i="52"/>
  <c r="E105" i="52"/>
  <c r="F105" i="52"/>
  <c r="G105" i="52"/>
  <c r="H105" i="52"/>
  <c r="I105" i="52"/>
  <c r="D106" i="52"/>
  <c r="E106" i="52"/>
  <c r="F106" i="52"/>
  <c r="G106" i="52"/>
  <c r="H106" i="52"/>
  <c r="I106" i="52"/>
  <c r="D107" i="52"/>
  <c r="E107" i="52"/>
  <c r="F107" i="52"/>
  <c r="G107" i="52"/>
  <c r="H107" i="52"/>
  <c r="I107" i="52"/>
  <c r="D108" i="52"/>
  <c r="E108" i="52"/>
  <c r="F108" i="52"/>
  <c r="G108" i="52"/>
  <c r="H108" i="52"/>
  <c r="I108" i="52"/>
  <c r="D109" i="52"/>
  <c r="E109" i="52"/>
  <c r="F109" i="52"/>
  <c r="G109" i="52"/>
  <c r="H109" i="52"/>
  <c r="I109" i="52"/>
  <c r="D110" i="52"/>
  <c r="E110" i="52"/>
  <c r="F110" i="52"/>
  <c r="G110" i="52"/>
  <c r="H110" i="52"/>
  <c r="I110" i="52"/>
  <c r="D111" i="52"/>
  <c r="E111" i="52"/>
  <c r="F111" i="52"/>
  <c r="G111" i="52"/>
  <c r="H111" i="52"/>
  <c r="I111" i="52"/>
  <c r="D112" i="52"/>
  <c r="E112" i="52"/>
  <c r="F112" i="52"/>
  <c r="G112" i="52"/>
  <c r="H112" i="52"/>
  <c r="I112" i="52"/>
  <c r="C63" i="52"/>
  <c r="B63" i="52" s="1"/>
  <c r="C64" i="52"/>
  <c r="B64" i="52" s="1"/>
  <c r="C65" i="52"/>
  <c r="C66" i="52"/>
  <c r="C67" i="52"/>
  <c r="C68" i="52"/>
  <c r="B68" i="52" s="1"/>
  <c r="C69" i="52"/>
  <c r="C70" i="52"/>
  <c r="C71" i="52"/>
  <c r="C72" i="52"/>
  <c r="B72" i="52" s="1"/>
  <c r="C73" i="52"/>
  <c r="C74" i="52"/>
  <c r="C75" i="52"/>
  <c r="C76" i="52"/>
  <c r="B76" i="52" s="1"/>
  <c r="C77" i="52"/>
  <c r="C78" i="52"/>
  <c r="C79" i="52"/>
  <c r="C80" i="52"/>
  <c r="B80" i="52" s="1"/>
  <c r="C81" i="52"/>
  <c r="C82" i="52"/>
  <c r="C83" i="52"/>
  <c r="C84" i="52"/>
  <c r="B84" i="52" s="1"/>
  <c r="C85" i="52"/>
  <c r="C86" i="52"/>
  <c r="C87" i="52"/>
  <c r="C88" i="52"/>
  <c r="B88" i="52" s="1"/>
  <c r="C89" i="52"/>
  <c r="C90" i="52"/>
  <c r="C91" i="52"/>
  <c r="C92" i="52"/>
  <c r="B92" i="52" s="1"/>
  <c r="C93" i="52"/>
  <c r="C94" i="52"/>
  <c r="C95" i="52"/>
  <c r="C96" i="52"/>
  <c r="B96" i="52" s="1"/>
  <c r="C97" i="52"/>
  <c r="C98" i="52"/>
  <c r="C99" i="52"/>
  <c r="C100" i="52"/>
  <c r="B100" i="52" s="1"/>
  <c r="C101" i="52"/>
  <c r="C102" i="52"/>
  <c r="C103" i="52"/>
  <c r="C104" i="52"/>
  <c r="B104" i="52" s="1"/>
  <c r="C105" i="52"/>
  <c r="C106" i="52"/>
  <c r="C107" i="52"/>
  <c r="C108" i="52"/>
  <c r="C109" i="52"/>
  <c r="C110" i="52"/>
  <c r="C111" i="52"/>
  <c r="C112" i="52"/>
  <c r="B112" i="52" s="1"/>
  <c r="C62" i="52"/>
  <c r="P55" i="46"/>
  <c r="L55" i="46"/>
  <c r="M55" i="46"/>
  <c r="N55" i="46"/>
  <c r="O55" i="46"/>
  <c r="H55" i="46"/>
  <c r="I55" i="46"/>
  <c r="J55" i="46"/>
  <c r="K55" i="46"/>
  <c r="G55" i="46"/>
  <c r="F55" i="46"/>
  <c r="E55" i="46"/>
  <c r="D55" i="46"/>
  <c r="Q172" i="20"/>
  <c r="O172" i="20"/>
  <c r="P172" i="20" s="1"/>
  <c r="Q171" i="20"/>
  <c r="O171" i="20"/>
  <c r="P171" i="20" s="1"/>
  <c r="Q170" i="20"/>
  <c r="O170" i="20"/>
  <c r="P170" i="20" s="1"/>
  <c r="Q169" i="20"/>
  <c r="O169" i="20"/>
  <c r="P169" i="20" s="1"/>
  <c r="Q168" i="20"/>
  <c r="O168" i="20"/>
  <c r="P168" i="20" s="1"/>
  <c r="Q167" i="20"/>
  <c r="O167" i="20"/>
  <c r="P167" i="20" s="1"/>
  <c r="Q166" i="20"/>
  <c r="O166" i="20"/>
  <c r="P166" i="20" s="1"/>
  <c r="Q165" i="20"/>
  <c r="O165" i="20"/>
  <c r="P165" i="20" s="1"/>
  <c r="Q164" i="20"/>
  <c r="O164" i="20"/>
  <c r="P164" i="20" s="1"/>
  <c r="Q163" i="20"/>
  <c r="O163" i="20"/>
  <c r="P163" i="20" s="1"/>
  <c r="Q162" i="20"/>
  <c r="O162" i="20"/>
  <c r="P162" i="20" s="1"/>
  <c r="Q161" i="20"/>
  <c r="O161" i="20"/>
  <c r="P161" i="20" s="1"/>
  <c r="Q160" i="20"/>
  <c r="O160" i="20"/>
  <c r="P160" i="20" s="1"/>
  <c r="Q159" i="20"/>
  <c r="O159" i="20"/>
  <c r="P159" i="20" s="1"/>
  <c r="Q158" i="20"/>
  <c r="O158" i="20"/>
  <c r="P158" i="20" s="1"/>
  <c r="Q157" i="20"/>
  <c r="O157" i="20"/>
  <c r="P157" i="20" s="1"/>
  <c r="Q156" i="20"/>
  <c r="O156" i="20"/>
  <c r="P156" i="20" s="1"/>
  <c r="Q155" i="20"/>
  <c r="O155" i="20"/>
  <c r="P155" i="20" s="1"/>
  <c r="Q154" i="20"/>
  <c r="O154" i="20"/>
  <c r="P154" i="20" s="1"/>
  <c r="Q153" i="20"/>
  <c r="O153" i="20"/>
  <c r="P153" i="20" s="1"/>
  <c r="Q152" i="20"/>
  <c r="O152" i="20"/>
  <c r="P152" i="20" s="1"/>
  <c r="Q151" i="20"/>
  <c r="O151" i="20"/>
  <c r="P151" i="20" s="1"/>
  <c r="Q150" i="20"/>
  <c r="O150" i="20"/>
  <c r="P150" i="20" s="1"/>
  <c r="Q149" i="20"/>
  <c r="O149" i="20"/>
  <c r="P149" i="20" s="1"/>
  <c r="Q148" i="20"/>
  <c r="O148" i="20"/>
  <c r="P148" i="20" s="1"/>
  <c r="Q147" i="20"/>
  <c r="O147" i="20"/>
  <c r="P147" i="20" s="1"/>
  <c r="Q146" i="20"/>
  <c r="O146" i="20"/>
  <c r="P146" i="20" s="1"/>
  <c r="Q145" i="20"/>
  <c r="O145" i="20"/>
  <c r="P145" i="20" s="1"/>
  <c r="Q144" i="20"/>
  <c r="O144" i="20"/>
  <c r="P144" i="20" s="1"/>
  <c r="Q143" i="20"/>
  <c r="O143" i="20"/>
  <c r="P143" i="20" s="1"/>
  <c r="Q142" i="20"/>
  <c r="O142" i="20"/>
  <c r="P142" i="20" s="1"/>
  <c r="Q141" i="20"/>
  <c r="O141" i="20"/>
  <c r="P141" i="20" s="1"/>
  <c r="Q140" i="20"/>
  <c r="O140" i="20"/>
  <c r="P140" i="20" s="1"/>
  <c r="Q139" i="20"/>
  <c r="O139" i="20"/>
  <c r="P139" i="20" s="1"/>
  <c r="Q138" i="20"/>
  <c r="O138" i="20"/>
  <c r="P138" i="20" s="1"/>
  <c r="Q137" i="20"/>
  <c r="O137" i="20"/>
  <c r="P137" i="20" s="1"/>
  <c r="Q136" i="20"/>
  <c r="O136" i="20"/>
  <c r="P136" i="20" s="1"/>
  <c r="Q135" i="20"/>
  <c r="O135" i="20"/>
  <c r="P135" i="20" s="1"/>
  <c r="Q134" i="20"/>
  <c r="O134" i="20"/>
  <c r="P134" i="20" s="1"/>
  <c r="Q133" i="20"/>
  <c r="O133" i="20"/>
  <c r="P133" i="20" s="1"/>
  <c r="Q132" i="20"/>
  <c r="O132" i="20"/>
  <c r="P132" i="20" s="1"/>
  <c r="Q131" i="20"/>
  <c r="O131" i="20"/>
  <c r="P131" i="20" s="1"/>
  <c r="Q130" i="20"/>
  <c r="O130" i="20"/>
  <c r="P130" i="20" s="1"/>
  <c r="Q129" i="20"/>
  <c r="O129" i="20"/>
  <c r="P129" i="20" s="1"/>
  <c r="Q128" i="20"/>
  <c r="O128" i="20"/>
  <c r="P128" i="20" s="1"/>
  <c r="Q127" i="20"/>
  <c r="O127" i="20"/>
  <c r="P127" i="20" s="1"/>
  <c r="Q126" i="20"/>
  <c r="O126" i="20"/>
  <c r="P126" i="20" s="1"/>
  <c r="Q125" i="20"/>
  <c r="O125" i="20"/>
  <c r="P125" i="20" s="1"/>
  <c r="Q124" i="20"/>
  <c r="O124" i="20"/>
  <c r="P124" i="20" s="1"/>
  <c r="Q123" i="20"/>
  <c r="O123" i="20"/>
  <c r="P123" i="20" s="1"/>
  <c r="Q122" i="20"/>
  <c r="O122" i="20"/>
  <c r="P122" i="20" s="1"/>
  <c r="J50" i="22"/>
  <c r="I12" i="22"/>
  <c r="J12" i="22" s="1"/>
  <c r="I13" i="22"/>
  <c r="J13" i="22" s="1"/>
  <c r="I14" i="22"/>
  <c r="J14" i="22" s="1"/>
  <c r="I15" i="22"/>
  <c r="J15" i="22" s="1"/>
  <c r="I16" i="22"/>
  <c r="J16" i="22" s="1"/>
  <c r="I17" i="22"/>
  <c r="J17" i="22" s="1"/>
  <c r="I18" i="22"/>
  <c r="J18" i="22" s="1"/>
  <c r="I19" i="22"/>
  <c r="J19" i="22" s="1"/>
  <c r="I20" i="22"/>
  <c r="J20" i="22" s="1"/>
  <c r="I21" i="22"/>
  <c r="J21" i="22" s="1"/>
  <c r="I22" i="22"/>
  <c r="J22" i="22" s="1"/>
  <c r="I23" i="22"/>
  <c r="J23" i="22" s="1"/>
  <c r="I24" i="22"/>
  <c r="J24" i="22" s="1"/>
  <c r="I25" i="22"/>
  <c r="J25" i="22" s="1"/>
  <c r="I26" i="22"/>
  <c r="J26" i="22" s="1"/>
  <c r="I27" i="22"/>
  <c r="J27" i="22" s="1"/>
  <c r="I28" i="22"/>
  <c r="J28" i="22" s="1"/>
  <c r="I29" i="22"/>
  <c r="J29" i="22" s="1"/>
  <c r="I30" i="22"/>
  <c r="J30" i="22" s="1"/>
  <c r="I31" i="22"/>
  <c r="J31" i="22" s="1"/>
  <c r="I32" i="22"/>
  <c r="J32" i="22" s="1"/>
  <c r="I33" i="22"/>
  <c r="J33" i="22" s="1"/>
  <c r="I34" i="22"/>
  <c r="J34" i="22" s="1"/>
  <c r="I35" i="22"/>
  <c r="J35" i="22" s="1"/>
  <c r="I36" i="22"/>
  <c r="J36" i="22" s="1"/>
  <c r="I37" i="22"/>
  <c r="J37" i="22" s="1"/>
  <c r="I38" i="22"/>
  <c r="J38" i="22" s="1"/>
  <c r="I39" i="22"/>
  <c r="J39" i="22" s="1"/>
  <c r="I40" i="22"/>
  <c r="J40" i="22" s="1"/>
  <c r="I41" i="22"/>
  <c r="J41" i="22" s="1"/>
  <c r="I42" i="22"/>
  <c r="J42" i="22" s="1"/>
  <c r="I43" i="22"/>
  <c r="J43" i="22" s="1"/>
  <c r="I44" i="22"/>
  <c r="J44" i="22" s="1"/>
  <c r="I45" i="22"/>
  <c r="J45" i="22" s="1"/>
  <c r="I46" i="22"/>
  <c r="J46" i="22" s="1"/>
  <c r="I47" i="22"/>
  <c r="J47" i="22" s="1"/>
  <c r="I48" i="22"/>
  <c r="J48" i="22" s="1"/>
  <c r="I49" i="22"/>
  <c r="J49" i="22" s="1"/>
  <c r="I50" i="22"/>
  <c r="I51" i="22"/>
  <c r="J51" i="22" s="1"/>
  <c r="I52" i="22"/>
  <c r="J52" i="22" s="1"/>
  <c r="I53" i="22"/>
  <c r="J53" i="22" s="1"/>
  <c r="I54" i="22"/>
  <c r="J54" i="22" s="1"/>
  <c r="I55" i="22"/>
  <c r="J55" i="22" s="1"/>
  <c r="I56" i="22"/>
  <c r="J56" i="22" s="1"/>
  <c r="I57" i="22"/>
  <c r="J57" i="22" s="1"/>
  <c r="I58" i="22"/>
  <c r="J58" i="22" s="1"/>
  <c r="I59" i="22"/>
  <c r="J59" i="22" s="1"/>
  <c r="I60" i="22"/>
  <c r="J60" i="22" s="1"/>
  <c r="I61" i="22"/>
  <c r="J61" i="22" s="1"/>
  <c r="I11" i="22"/>
  <c r="J11" i="22" s="1"/>
  <c r="K12" i="22"/>
  <c r="K13" i="22"/>
  <c r="K14" i="22"/>
  <c r="K15" i="22"/>
  <c r="K16" i="22"/>
  <c r="K17" i="22"/>
  <c r="K18" i="22"/>
  <c r="K19" i="22"/>
  <c r="K20" i="22"/>
  <c r="K21" i="22"/>
  <c r="K22" i="22"/>
  <c r="K23" i="22"/>
  <c r="K24" i="22"/>
  <c r="K25" i="22"/>
  <c r="K26" i="22"/>
  <c r="K27" i="22"/>
  <c r="K28" i="22"/>
  <c r="K29" i="22"/>
  <c r="K30" i="22"/>
  <c r="K31" i="22"/>
  <c r="K32" i="22"/>
  <c r="K33" i="22"/>
  <c r="K34" i="22"/>
  <c r="K35" i="22"/>
  <c r="K36" i="22"/>
  <c r="K37" i="22"/>
  <c r="K38" i="22"/>
  <c r="K39" i="22"/>
  <c r="K40" i="22"/>
  <c r="K41" i="22"/>
  <c r="K42" i="22"/>
  <c r="K43" i="22"/>
  <c r="K44" i="22"/>
  <c r="K45" i="22"/>
  <c r="K46" i="22"/>
  <c r="K47" i="22"/>
  <c r="K48" i="22"/>
  <c r="K49" i="22"/>
  <c r="K50" i="22"/>
  <c r="K51" i="22"/>
  <c r="K52" i="22"/>
  <c r="K53" i="22"/>
  <c r="K54" i="22"/>
  <c r="K55" i="22"/>
  <c r="K56" i="22"/>
  <c r="K57" i="22"/>
  <c r="K58" i="22"/>
  <c r="K59" i="22"/>
  <c r="K60" i="22"/>
  <c r="K61" i="22"/>
  <c r="K11" i="22"/>
  <c r="Q19" i="20"/>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Q119" i="20"/>
  <c r="Q120" i="20"/>
  <c r="O120" i="20"/>
  <c r="P120" i="20" s="1"/>
  <c r="O119" i="20"/>
  <c r="P119" i="20" s="1"/>
  <c r="O118" i="20"/>
  <c r="P118" i="20" s="1"/>
  <c r="O117" i="20"/>
  <c r="P117" i="20" s="1"/>
  <c r="O116" i="20"/>
  <c r="P116" i="20" s="1"/>
  <c r="O115" i="20"/>
  <c r="P115" i="20" s="1"/>
  <c r="O114" i="20"/>
  <c r="P114" i="20" s="1"/>
  <c r="O113" i="20"/>
  <c r="P113" i="20" s="1"/>
  <c r="O112" i="20"/>
  <c r="P112" i="20" s="1"/>
  <c r="O111" i="20"/>
  <c r="P111" i="20" s="1"/>
  <c r="O110" i="20"/>
  <c r="P110" i="20" s="1"/>
  <c r="O109" i="20"/>
  <c r="P109" i="20" s="1"/>
  <c r="O108" i="20"/>
  <c r="P108" i="20" s="1"/>
  <c r="O107" i="20"/>
  <c r="P107" i="20" s="1"/>
  <c r="O106" i="20"/>
  <c r="P106" i="20" s="1"/>
  <c r="O105" i="20"/>
  <c r="P105" i="20" s="1"/>
  <c r="O104" i="20"/>
  <c r="P104" i="20" s="1"/>
  <c r="O103" i="20"/>
  <c r="P103" i="20" s="1"/>
  <c r="O102" i="20"/>
  <c r="P102" i="20" s="1"/>
  <c r="O101" i="20"/>
  <c r="P101" i="20" s="1"/>
  <c r="O100" i="20"/>
  <c r="P100" i="20" s="1"/>
  <c r="O99" i="20"/>
  <c r="P99" i="20" s="1"/>
  <c r="O98" i="20"/>
  <c r="P98" i="20" s="1"/>
  <c r="O97" i="20"/>
  <c r="P97" i="20" s="1"/>
  <c r="O96" i="20"/>
  <c r="P96" i="20" s="1"/>
  <c r="O95" i="20"/>
  <c r="P95" i="20" s="1"/>
  <c r="O94" i="20"/>
  <c r="P94" i="20" s="1"/>
  <c r="O93" i="20"/>
  <c r="P93" i="20" s="1"/>
  <c r="O92" i="20"/>
  <c r="P92" i="20" s="1"/>
  <c r="O91" i="20"/>
  <c r="P91" i="20" s="1"/>
  <c r="O90" i="20"/>
  <c r="P90" i="20" s="1"/>
  <c r="O89" i="20"/>
  <c r="P89" i="20" s="1"/>
  <c r="O88" i="20"/>
  <c r="P88" i="20" s="1"/>
  <c r="O87" i="20"/>
  <c r="P87" i="20" s="1"/>
  <c r="O86" i="20"/>
  <c r="P86" i="20" s="1"/>
  <c r="O85" i="20"/>
  <c r="P85" i="20" s="1"/>
  <c r="O84" i="20"/>
  <c r="P84" i="20" s="1"/>
  <c r="O83" i="20"/>
  <c r="P83" i="20" s="1"/>
  <c r="O82" i="20"/>
  <c r="P82" i="20" s="1"/>
  <c r="O81" i="20"/>
  <c r="P81" i="20" s="1"/>
  <c r="O80" i="20"/>
  <c r="P80" i="20" s="1"/>
  <c r="O79" i="20"/>
  <c r="P79" i="20" s="1"/>
  <c r="O78" i="20"/>
  <c r="P78" i="20" s="1"/>
  <c r="O77" i="20"/>
  <c r="P77" i="20" s="1"/>
  <c r="O76" i="20"/>
  <c r="P76" i="20" s="1"/>
  <c r="O75" i="20"/>
  <c r="P75" i="20" s="1"/>
  <c r="O74" i="20"/>
  <c r="P74" i="20" s="1"/>
  <c r="O73" i="20"/>
  <c r="P73" i="20" s="1"/>
  <c r="O72" i="20"/>
  <c r="P72" i="20" s="1"/>
  <c r="O71" i="20"/>
  <c r="P71" i="20" s="1"/>
  <c r="O70" i="20"/>
  <c r="P70" i="20" s="1"/>
  <c r="O69" i="20"/>
  <c r="P69" i="20" s="1"/>
  <c r="O68" i="20"/>
  <c r="P68" i="20" s="1"/>
  <c r="O67" i="20"/>
  <c r="P67" i="20" s="1"/>
  <c r="O66" i="20"/>
  <c r="P66" i="20" s="1"/>
  <c r="O65" i="20"/>
  <c r="P65" i="20" s="1"/>
  <c r="O64" i="20"/>
  <c r="P64" i="20" s="1"/>
  <c r="O63" i="20"/>
  <c r="P63" i="20" s="1"/>
  <c r="O62" i="20"/>
  <c r="P62" i="20" s="1"/>
  <c r="O61" i="20"/>
  <c r="P61" i="20" s="1"/>
  <c r="O60" i="20"/>
  <c r="P60" i="20" s="1"/>
  <c r="O59" i="20"/>
  <c r="P59" i="20" s="1"/>
  <c r="O58" i="20"/>
  <c r="P58" i="20" s="1"/>
  <c r="O57" i="20"/>
  <c r="P57" i="20" s="1"/>
  <c r="O56" i="20"/>
  <c r="P56" i="20" s="1"/>
  <c r="O55" i="20"/>
  <c r="P55" i="20" s="1"/>
  <c r="O54" i="20"/>
  <c r="P54" i="20" s="1"/>
  <c r="O53" i="20"/>
  <c r="P53" i="20" s="1"/>
  <c r="O52" i="20"/>
  <c r="P52" i="20" s="1"/>
  <c r="O51" i="20"/>
  <c r="P51" i="20" s="1"/>
  <c r="O50" i="20"/>
  <c r="P50" i="20" s="1"/>
  <c r="O49" i="20"/>
  <c r="P49" i="20" s="1"/>
  <c r="O48" i="20"/>
  <c r="P48" i="20" s="1"/>
  <c r="O47" i="20"/>
  <c r="P47" i="20" s="1"/>
  <c r="O46" i="20"/>
  <c r="P46" i="20" s="1"/>
  <c r="O45" i="20"/>
  <c r="P45" i="20" s="1"/>
  <c r="O44" i="20"/>
  <c r="P44" i="20" s="1"/>
  <c r="O43" i="20"/>
  <c r="P43" i="20" s="1"/>
  <c r="O42" i="20"/>
  <c r="P42" i="20" s="1"/>
  <c r="O41" i="20"/>
  <c r="P41" i="20" s="1"/>
  <c r="O40" i="20"/>
  <c r="P40" i="20" s="1"/>
  <c r="O39" i="20"/>
  <c r="P39" i="20" s="1"/>
  <c r="O38" i="20"/>
  <c r="P38" i="20" s="1"/>
  <c r="O37" i="20"/>
  <c r="P37" i="20" s="1"/>
  <c r="O36" i="20"/>
  <c r="P36" i="20" s="1"/>
  <c r="O35" i="20"/>
  <c r="P35" i="20" s="1"/>
  <c r="O34" i="20"/>
  <c r="P34" i="20" s="1"/>
  <c r="O33" i="20"/>
  <c r="P33" i="20" s="1"/>
  <c r="O32" i="20"/>
  <c r="P32" i="20" s="1"/>
  <c r="O31" i="20"/>
  <c r="P31" i="20" s="1"/>
  <c r="O30" i="20"/>
  <c r="P30" i="20" s="1"/>
  <c r="O29" i="20"/>
  <c r="P29" i="20" s="1"/>
  <c r="O28" i="20"/>
  <c r="P28" i="20" s="1"/>
  <c r="O27" i="20"/>
  <c r="P27" i="20" s="1"/>
  <c r="O26" i="20"/>
  <c r="P26" i="20" s="1"/>
  <c r="O25" i="20"/>
  <c r="P25" i="20" s="1"/>
  <c r="O24" i="20"/>
  <c r="P24" i="20" s="1"/>
  <c r="O23" i="20"/>
  <c r="P23" i="20" s="1"/>
  <c r="O22" i="20"/>
  <c r="P22" i="20" s="1"/>
  <c r="O21" i="20"/>
  <c r="P21" i="20" s="1"/>
  <c r="O20" i="20"/>
  <c r="P20" i="20" s="1"/>
  <c r="O19" i="20"/>
  <c r="P19" i="20" s="1"/>
  <c r="X64" i="15"/>
  <c r="W20" i="15"/>
  <c r="W21" i="15"/>
  <c r="W22" i="15"/>
  <c r="W23" i="15"/>
  <c r="W24" i="15"/>
  <c r="W25" i="15"/>
  <c r="W26" i="15"/>
  <c r="W27" i="15"/>
  <c r="W28" i="15"/>
  <c r="W29" i="15"/>
  <c r="W30" i="15"/>
  <c r="W31" i="15"/>
  <c r="W32" i="15"/>
  <c r="W33" i="15"/>
  <c r="W34" i="15"/>
  <c r="W35" i="15"/>
  <c r="W36" i="15"/>
  <c r="W37" i="15"/>
  <c r="W38" i="15"/>
  <c r="W39" i="15"/>
  <c r="W40" i="15"/>
  <c r="W41" i="15"/>
  <c r="W42" i="15"/>
  <c r="W43" i="15"/>
  <c r="W44" i="15"/>
  <c r="W45" i="15"/>
  <c r="W46" i="15"/>
  <c r="W47" i="15"/>
  <c r="W48" i="15"/>
  <c r="W49" i="15"/>
  <c r="W50" i="15"/>
  <c r="W51" i="15"/>
  <c r="W52" i="15"/>
  <c r="W53" i="15"/>
  <c r="W54" i="15"/>
  <c r="W55" i="15"/>
  <c r="W56" i="15"/>
  <c r="W57" i="15"/>
  <c r="W58" i="15"/>
  <c r="W59" i="15"/>
  <c r="W60" i="15"/>
  <c r="W61" i="15"/>
  <c r="W62" i="15"/>
  <c r="W63" i="15"/>
  <c r="W64" i="15"/>
  <c r="W6" i="15"/>
  <c r="W7" i="15"/>
  <c r="W8" i="15"/>
  <c r="W9" i="15"/>
  <c r="W10" i="15"/>
  <c r="W11" i="15"/>
  <c r="W12" i="15"/>
  <c r="W13" i="15"/>
  <c r="W14" i="15"/>
  <c r="W15" i="15"/>
  <c r="W16" i="15"/>
  <c r="W17" i="15"/>
  <c r="W18" i="15"/>
  <c r="W19" i="15"/>
  <c r="W5" i="15"/>
  <c r="K184" i="20" l="1"/>
  <c r="K223" i="20"/>
  <c r="K215" i="20"/>
  <c r="K191" i="20"/>
  <c r="K183" i="20"/>
  <c r="K199" i="20"/>
  <c r="K207" i="20"/>
  <c r="K176" i="20"/>
  <c r="K175" i="20"/>
  <c r="K192" i="20"/>
  <c r="K200" i="20"/>
  <c r="K224" i="20"/>
  <c r="K216" i="20"/>
  <c r="K208" i="20"/>
  <c r="L220" i="20"/>
  <c r="L212" i="20"/>
  <c r="L204" i="20"/>
  <c r="L196" i="20"/>
  <c r="L188" i="20"/>
  <c r="L180" i="20"/>
  <c r="M173" i="20"/>
  <c r="M217" i="20"/>
  <c r="M209" i="20"/>
  <c r="M201" i="20"/>
  <c r="M193" i="20"/>
  <c r="M185" i="20"/>
  <c r="M177" i="20"/>
  <c r="N220" i="20"/>
  <c r="N212" i="20"/>
  <c r="N204" i="20"/>
  <c r="N196" i="20"/>
  <c r="N188" i="20"/>
  <c r="N180" i="20"/>
  <c r="L211" i="20"/>
  <c r="L203" i="20"/>
  <c r="L195" i="20"/>
  <c r="L187" i="20"/>
  <c r="L219" i="20"/>
  <c r="L179" i="20"/>
  <c r="M224" i="20"/>
  <c r="M216" i="20"/>
  <c r="M208" i="20"/>
  <c r="M200" i="20"/>
  <c r="M192" i="20"/>
  <c r="M184" i="20"/>
  <c r="M176" i="20"/>
  <c r="N219" i="20"/>
  <c r="N211" i="20"/>
  <c r="N203" i="20"/>
  <c r="N195" i="20"/>
  <c r="N187" i="20"/>
  <c r="N179" i="20"/>
  <c r="K222" i="20"/>
  <c r="K214" i="20"/>
  <c r="K206" i="20"/>
  <c r="K198" i="20"/>
  <c r="K190" i="20"/>
  <c r="K182" i="20"/>
  <c r="K174" i="20"/>
  <c r="L218" i="20"/>
  <c r="L210" i="20"/>
  <c r="L202" i="20"/>
  <c r="L194" i="20"/>
  <c r="L186" i="20"/>
  <c r="L178" i="20"/>
  <c r="M223" i="20"/>
  <c r="M215" i="20"/>
  <c r="M207" i="20"/>
  <c r="M199" i="20"/>
  <c r="M191" i="20"/>
  <c r="M183" i="20"/>
  <c r="M175" i="20"/>
  <c r="N218" i="20"/>
  <c r="N210" i="20"/>
  <c r="N202" i="20"/>
  <c r="N194" i="20"/>
  <c r="N186" i="20"/>
  <c r="N178" i="20"/>
  <c r="K221" i="20"/>
  <c r="K213" i="20"/>
  <c r="K205" i="20"/>
  <c r="K197" i="20"/>
  <c r="K189" i="20"/>
  <c r="K181" i="20"/>
  <c r="L173" i="20"/>
  <c r="L217" i="20"/>
  <c r="L209" i="20"/>
  <c r="L201" i="20"/>
  <c r="L193" i="20"/>
  <c r="L185" i="20"/>
  <c r="L177" i="20"/>
  <c r="M222" i="20"/>
  <c r="M214" i="20"/>
  <c r="M206" i="20"/>
  <c r="M198" i="20"/>
  <c r="M190" i="20"/>
  <c r="M182" i="20"/>
  <c r="M174" i="20"/>
  <c r="N217" i="20"/>
  <c r="N209" i="20"/>
  <c r="N201" i="20"/>
  <c r="N193" i="20"/>
  <c r="N185" i="20"/>
  <c r="N177" i="20"/>
  <c r="K220" i="20"/>
  <c r="K212" i="20"/>
  <c r="K204" i="20"/>
  <c r="K196" i="20"/>
  <c r="K188" i="20"/>
  <c r="K180" i="20"/>
  <c r="L224" i="20"/>
  <c r="L216" i="20"/>
  <c r="L208" i="20"/>
  <c r="L200" i="20"/>
  <c r="L192" i="20"/>
  <c r="L184" i="20"/>
  <c r="L176" i="20"/>
  <c r="M221" i="20"/>
  <c r="M213" i="20"/>
  <c r="M205" i="20"/>
  <c r="M197" i="20"/>
  <c r="M189" i="20"/>
  <c r="M181" i="20"/>
  <c r="N224" i="20"/>
  <c r="N216" i="20"/>
  <c r="N208" i="20"/>
  <c r="N200" i="20"/>
  <c r="N192" i="20"/>
  <c r="N184" i="20"/>
  <c r="N176" i="20"/>
  <c r="K219" i="20"/>
  <c r="K211" i="20"/>
  <c r="K203" i="20"/>
  <c r="K195" i="20"/>
  <c r="K187" i="20"/>
  <c r="K179" i="20"/>
  <c r="L223" i="20"/>
  <c r="L215" i="20"/>
  <c r="L207" i="20"/>
  <c r="L199" i="20"/>
  <c r="L191" i="20"/>
  <c r="L183" i="20"/>
  <c r="L175" i="20"/>
  <c r="M220" i="20"/>
  <c r="M212" i="20"/>
  <c r="M204" i="20"/>
  <c r="M196" i="20"/>
  <c r="M188" i="20"/>
  <c r="M180" i="20"/>
  <c r="N223" i="20"/>
  <c r="N215" i="20"/>
  <c r="N207" i="20"/>
  <c r="N199" i="20"/>
  <c r="N191" i="20"/>
  <c r="N183" i="20"/>
  <c r="N175" i="20"/>
  <c r="K218" i="20"/>
  <c r="K210" i="20"/>
  <c r="K202" i="20"/>
  <c r="K194" i="20"/>
  <c r="K186" i="20"/>
  <c r="K178" i="20"/>
  <c r="L222" i="20"/>
  <c r="L214" i="20"/>
  <c r="L206" i="20"/>
  <c r="L198" i="20"/>
  <c r="L190" i="20"/>
  <c r="L182" i="20"/>
  <c r="L174" i="20"/>
  <c r="M219" i="20"/>
  <c r="M211" i="20"/>
  <c r="M203" i="20"/>
  <c r="M195" i="20"/>
  <c r="M187" i="20"/>
  <c r="M179" i="20"/>
  <c r="N222" i="20"/>
  <c r="N214" i="20"/>
  <c r="N206" i="20"/>
  <c r="N198" i="20"/>
  <c r="N190" i="20"/>
  <c r="N182" i="20"/>
  <c r="N174" i="20"/>
  <c r="K173" i="20"/>
  <c r="K217" i="20"/>
  <c r="K209" i="20"/>
  <c r="K201" i="20"/>
  <c r="K193" i="20"/>
  <c r="K185" i="20"/>
  <c r="K177" i="20"/>
  <c r="L221" i="20"/>
  <c r="L213" i="20"/>
  <c r="L205" i="20"/>
  <c r="L197" i="20"/>
  <c r="L189" i="20"/>
  <c r="L181" i="20"/>
  <c r="N173" i="20"/>
  <c r="M218" i="20"/>
  <c r="M210" i="20"/>
  <c r="M202" i="20"/>
  <c r="M194" i="20"/>
  <c r="M186" i="20"/>
  <c r="M178" i="20"/>
  <c r="N221" i="20"/>
  <c r="N213" i="20"/>
  <c r="N205" i="20"/>
  <c r="N197" i="20"/>
  <c r="N189" i="20"/>
  <c r="N181" i="20"/>
  <c r="Q209" i="20"/>
  <c r="Q185" i="20"/>
  <c r="Q201" i="20"/>
  <c r="Q193" i="20"/>
  <c r="X380" i="27"/>
  <c r="X193" i="27"/>
  <c r="X381" i="27"/>
  <c r="X194" i="27"/>
  <c r="Q178" i="20"/>
  <c r="Q224" i="20"/>
  <c r="Q216" i="20"/>
  <c r="Q208" i="20"/>
  <c r="Q200" i="20"/>
  <c r="Q192" i="20"/>
  <c r="Q184" i="20"/>
  <c r="Q176" i="20"/>
  <c r="Q217" i="20"/>
  <c r="Q177" i="20"/>
  <c r="Q223" i="20"/>
  <c r="Q215" i="20"/>
  <c r="Q207" i="20"/>
  <c r="Q199" i="20"/>
  <c r="Q191" i="20"/>
  <c r="Q183" i="20"/>
  <c r="Q175" i="20"/>
  <c r="Q222" i="20"/>
  <c r="Q206" i="20"/>
  <c r="Q198" i="20"/>
  <c r="Q190" i="20"/>
  <c r="Q174" i="20"/>
  <c r="Q179" i="20"/>
  <c r="J220" i="20"/>
  <c r="J212" i="20"/>
  <c r="J204" i="20"/>
  <c r="J196" i="20"/>
  <c r="J188" i="20"/>
  <c r="J180" i="20"/>
  <c r="J219" i="20"/>
  <c r="J211" i="20"/>
  <c r="J203" i="20"/>
  <c r="J195" i="20"/>
  <c r="J187" i="20"/>
  <c r="J179" i="20"/>
  <c r="J218" i="20"/>
  <c r="J210" i="20"/>
  <c r="J202" i="20"/>
  <c r="J194" i="20"/>
  <c r="J186" i="20"/>
  <c r="J178" i="20"/>
  <c r="J173" i="20"/>
  <c r="J217" i="20"/>
  <c r="J209" i="20"/>
  <c r="J201" i="20"/>
  <c r="J193" i="20"/>
  <c r="J185" i="20"/>
  <c r="J177" i="20"/>
  <c r="J224" i="20"/>
  <c r="J216" i="20"/>
  <c r="J208" i="20"/>
  <c r="J200" i="20"/>
  <c r="J192" i="20"/>
  <c r="J184" i="20"/>
  <c r="J176" i="20"/>
  <c r="J223" i="20"/>
  <c r="J215" i="20"/>
  <c r="J207" i="20"/>
  <c r="J199" i="20"/>
  <c r="J191" i="20"/>
  <c r="J183" i="20"/>
  <c r="J175" i="20"/>
  <c r="J222" i="20"/>
  <c r="J214" i="20"/>
  <c r="J206" i="20"/>
  <c r="J198" i="20"/>
  <c r="J190" i="20"/>
  <c r="J182" i="20"/>
  <c r="J174" i="20"/>
  <c r="J221" i="20"/>
  <c r="J213" i="20"/>
  <c r="J205" i="20"/>
  <c r="J197" i="20"/>
  <c r="J189" i="20"/>
  <c r="J181" i="20"/>
  <c r="Q203" i="20"/>
  <c r="Q195" i="20"/>
  <c r="Q187" i="20"/>
  <c r="O219" i="20"/>
  <c r="P219" i="20" s="1"/>
  <c r="Q211" i="20"/>
  <c r="Q220" i="20"/>
  <c r="Q212" i="20"/>
  <c r="Q204" i="20"/>
  <c r="Q196" i="20"/>
  <c r="Q188" i="20"/>
  <c r="Q180" i="20"/>
  <c r="Q182" i="20"/>
  <c r="Q214" i="20"/>
  <c r="O173" i="20"/>
  <c r="P173" i="20" s="1"/>
  <c r="O181" i="20"/>
  <c r="P181" i="20" s="1"/>
  <c r="O221" i="20"/>
  <c r="P221" i="20" s="1"/>
  <c r="O189" i="20"/>
  <c r="P189" i="20" s="1"/>
  <c r="O211" i="20"/>
  <c r="P211" i="20" s="1"/>
  <c r="O203" i="20"/>
  <c r="P203" i="20" s="1"/>
  <c r="O195" i="20"/>
  <c r="P195" i="20" s="1"/>
  <c r="O187" i="20"/>
  <c r="P187" i="20" s="1"/>
  <c r="O205" i="20"/>
  <c r="P205" i="20" s="1"/>
  <c r="O218" i="20"/>
  <c r="P218" i="20" s="1"/>
  <c r="O210" i="20"/>
  <c r="P210" i="20" s="1"/>
  <c r="O202" i="20"/>
  <c r="P202" i="20" s="1"/>
  <c r="O194" i="20"/>
  <c r="P194" i="20" s="1"/>
  <c r="O186" i="20"/>
  <c r="P186" i="20" s="1"/>
  <c r="O197" i="20"/>
  <c r="P197" i="20" s="1"/>
  <c r="O213" i="20"/>
  <c r="P213" i="20" s="1"/>
  <c r="Q218" i="20"/>
  <c r="Q210" i="20"/>
  <c r="Q202" i="20"/>
  <c r="Q194" i="20"/>
  <c r="Q186" i="20"/>
  <c r="O220" i="20"/>
  <c r="P220" i="20" s="1"/>
  <c r="O212" i="20"/>
  <c r="P212" i="20" s="1"/>
  <c r="O204" i="20"/>
  <c r="P204" i="20" s="1"/>
  <c r="O196" i="20"/>
  <c r="P196" i="20" s="1"/>
  <c r="O188" i="20"/>
  <c r="P188" i="20" s="1"/>
  <c r="O180" i="20"/>
  <c r="P180" i="20" s="1"/>
  <c r="O217" i="20"/>
  <c r="P217" i="20" s="1"/>
  <c r="O209" i="20"/>
  <c r="P209" i="20" s="1"/>
  <c r="O201" i="20"/>
  <c r="P201" i="20" s="1"/>
  <c r="O193" i="20"/>
  <c r="P193" i="20" s="1"/>
  <c r="O185" i="20"/>
  <c r="P185" i="20" s="1"/>
  <c r="O177" i="20"/>
  <c r="P177" i="20" s="1"/>
  <c r="Q219" i="20"/>
  <c r="O224" i="20"/>
  <c r="P224" i="20" s="1"/>
  <c r="O216" i="20"/>
  <c r="P216" i="20" s="1"/>
  <c r="O208" i="20"/>
  <c r="P208" i="20" s="1"/>
  <c r="O200" i="20"/>
  <c r="P200" i="20" s="1"/>
  <c r="O192" i="20"/>
  <c r="P192" i="20" s="1"/>
  <c r="O184" i="20"/>
  <c r="P184" i="20" s="1"/>
  <c r="O176" i="20"/>
  <c r="P176" i="20" s="1"/>
  <c r="Q221" i="20"/>
  <c r="Q213" i="20"/>
  <c r="Q205" i="20"/>
  <c r="Q197" i="20"/>
  <c r="Q189" i="20"/>
  <c r="Q181" i="20"/>
  <c r="O223" i="20"/>
  <c r="P223" i="20" s="1"/>
  <c r="O215" i="20"/>
  <c r="P215" i="20" s="1"/>
  <c r="O207" i="20"/>
  <c r="P207" i="20" s="1"/>
  <c r="O199" i="20"/>
  <c r="P199" i="20" s="1"/>
  <c r="O191" i="20"/>
  <c r="P191" i="20" s="1"/>
  <c r="O183" i="20"/>
  <c r="P183" i="20" s="1"/>
  <c r="O175" i="20"/>
  <c r="P175" i="20" s="1"/>
  <c r="O178" i="20"/>
  <c r="P178" i="20" s="1"/>
  <c r="Q173" i="20"/>
  <c r="O222" i="20"/>
  <c r="P222" i="20" s="1"/>
  <c r="O214" i="20"/>
  <c r="P214" i="20" s="1"/>
  <c r="O206" i="20"/>
  <c r="P206" i="20" s="1"/>
  <c r="O198" i="20"/>
  <c r="P198" i="20" s="1"/>
  <c r="O190" i="20"/>
  <c r="P190" i="20" s="1"/>
  <c r="O182" i="20"/>
  <c r="P182" i="20" s="1"/>
  <c r="O174" i="20"/>
  <c r="P174" i="20" s="1"/>
  <c r="O179" i="20"/>
  <c r="P179" i="20" s="1"/>
  <c r="B111" i="52"/>
  <c r="B103" i="52"/>
  <c r="B95" i="52"/>
  <c r="B87" i="52"/>
  <c r="B79" i="52"/>
  <c r="B71" i="52"/>
  <c r="B109" i="52"/>
  <c r="B105" i="52"/>
  <c r="B101" i="52"/>
  <c r="B97" i="52"/>
  <c r="B93" i="52"/>
  <c r="B89" i="52"/>
  <c r="B85" i="52"/>
  <c r="B81" i="52"/>
  <c r="B77" i="52"/>
  <c r="B73" i="52"/>
  <c r="B65" i="52"/>
  <c r="B110" i="52"/>
  <c r="B102" i="52"/>
  <c r="B94" i="52"/>
  <c r="B86" i="52"/>
  <c r="B78" i="52"/>
  <c r="B70" i="52"/>
  <c r="B108" i="52"/>
  <c r="B62" i="52"/>
  <c r="B69" i="52"/>
  <c r="B107" i="52"/>
  <c r="B99" i="52"/>
  <c r="B91" i="52"/>
  <c r="B83" i="52"/>
  <c r="B75" i="52"/>
  <c r="B67" i="52"/>
  <c r="B106" i="52"/>
  <c r="B98" i="52"/>
  <c r="B90" i="52"/>
  <c r="B82" i="52"/>
  <c r="B74" i="52"/>
  <c r="B66" i="52"/>
</calcChain>
</file>

<file path=xl/sharedStrings.xml><?xml version="1.0" encoding="utf-8"?>
<sst xmlns="http://schemas.openxmlformats.org/spreadsheetml/2006/main" count="4540" uniqueCount="594">
  <si>
    <t xml:space="preserve">For </t>
  </si>
  <si>
    <t>Peterson-Milbank Program for Sustainable Health Care Costs</t>
  </si>
  <si>
    <t>Databook - Making the Case for State Health Care Affordability Sample Slides</t>
  </si>
  <si>
    <t>Databook Version</t>
  </si>
  <si>
    <r>
      <rPr>
        <sz val="11"/>
        <color rgb="FF000000"/>
        <rFont val="Calibri"/>
        <family val="2"/>
      </rPr>
      <t xml:space="preserve">Please contact Amy Zhan, manager, with questions at </t>
    </r>
    <r>
      <rPr>
        <u/>
        <sz val="11"/>
        <color rgb="FF4472C4"/>
        <rFont val="Calibri"/>
        <family val="2"/>
      </rPr>
      <t xml:space="preserve">AZhan@manatt.com </t>
    </r>
  </si>
  <si>
    <t>Index of Slides and Accompanying Worksheets</t>
  </si>
  <si>
    <t>Slide #</t>
  </si>
  <si>
    <t>Relevant Tabs</t>
  </si>
  <si>
    <t>Source Data</t>
  </si>
  <si>
    <t>Slide 11 and 12 - Data
Slide 11 - Visual</t>
  </si>
  <si>
    <r>
      <t>Historical and projected NHE data and projected GDP data from Centers for Medicare &amp; Medicaid Services, Office of the Actuary, National Health Statistics Group.</t>
    </r>
    <r>
      <rPr>
        <u/>
        <sz val="11"/>
        <color theme="4" tint="-0.249977111117893"/>
        <rFont val="Calibri"/>
        <family val="2"/>
        <scheme val="minor"/>
      </rPr>
      <t xml:space="preserve"> </t>
    </r>
    <r>
      <rPr>
        <u/>
        <sz val="11"/>
        <color theme="4"/>
        <rFont val="Calibri"/>
        <family val="2"/>
        <scheme val="minor"/>
      </rPr>
      <t>National Health Expenditure Accounts Data.</t>
    </r>
    <r>
      <rPr>
        <sz val="11"/>
        <rFont val="Calibri"/>
        <family val="2"/>
        <scheme val="minor"/>
      </rPr>
      <t xml:space="preserve"> Accessed July 31, 2023. 
Historical GDP data from The Bureau of Economic Analysis, National Income and Product Accounts. Updated September 28, 2023. Available </t>
    </r>
    <r>
      <rPr>
        <u/>
        <sz val="11"/>
        <color theme="4"/>
        <rFont val="Calibri"/>
        <family val="2"/>
        <scheme val="minor"/>
      </rPr>
      <t>here.</t>
    </r>
    <r>
      <rPr>
        <sz val="11"/>
        <rFont val="Calibri"/>
        <family val="2"/>
        <scheme val="minor"/>
      </rPr>
      <t xml:space="preserve"> Accessed October 10, 2023. 
See Data Inventory Source #F3 (CMS National Health Expenditures (NHE)  and State Health Expenditure Accounts (SHEA)) for full information</t>
    </r>
  </si>
  <si>
    <t>Slide 11 and 12 - Data
Slide 12  - Visual</t>
  </si>
  <si>
    <t>Slide 13 - Data
Slide 13  - Visual</t>
  </si>
  <si>
    <r>
      <t xml:space="preserve">Peterson-KFF Health System Tracker. </t>
    </r>
    <r>
      <rPr>
        <u/>
        <sz val="11"/>
        <color theme="4"/>
        <rFont val="Calibri"/>
        <family val="2"/>
        <scheme val="minor"/>
      </rPr>
      <t>How does U.S. life expectancy compare to other countries?</t>
    </r>
    <r>
      <rPr>
        <sz val="11"/>
        <rFont val="Calibri"/>
        <family val="2"/>
        <scheme val="minor"/>
      </rPr>
      <t xml:space="preserve"> Accessed July 31, 2023. 
See also: Peterson-KFF Health System Tracker. </t>
    </r>
    <r>
      <rPr>
        <u/>
        <sz val="11"/>
        <color theme="4"/>
        <rFont val="Calibri"/>
        <family val="2"/>
        <scheme val="minor"/>
      </rPr>
      <t>How does health spending in the U.S. compare to other countries?</t>
    </r>
    <r>
      <rPr>
        <sz val="11"/>
        <rFont val="Calibri"/>
        <family val="2"/>
        <scheme val="minor"/>
      </rPr>
      <t xml:space="preserve"> Accessed August 17, 2023.</t>
    </r>
  </si>
  <si>
    <t>Slide 14 - Data
Slide 14  - Visual</t>
  </si>
  <si>
    <r>
      <t xml:space="preserve">National Center for Health Statistics. Percentage of adults aged 18 and over who did not get needed medical care due to cost in the past 12 months, US, 2021; Percentage of adults aged 18 and over who delayed getting medical care due to cost in past 12 months, US, 2021; and, Percentage of adults aged 18 and over who did not take medication as prescribed to save money in the past 12 months, US, 2021. National Health Interview Survey. Available </t>
    </r>
    <r>
      <rPr>
        <u/>
        <sz val="11"/>
        <color theme="4"/>
        <rFont val="Calibri"/>
        <family val="2"/>
        <scheme val="minor"/>
      </rPr>
      <t>here.</t>
    </r>
    <r>
      <rPr>
        <sz val="11"/>
        <rFont val="Calibri"/>
        <family val="2"/>
        <scheme val="minor"/>
      </rPr>
      <t xml:space="preserve"> Accessed August 28, 2023. </t>
    </r>
  </si>
  <si>
    <t>Slide 16 - Data
Slide 16  - Visual</t>
  </si>
  <si>
    <r>
      <rPr>
        <sz val="11"/>
        <color theme="1"/>
        <rFont val="Calibri"/>
        <family val="2"/>
        <scheme val="minor"/>
      </rPr>
      <t xml:space="preserve">Centers for Medicare &amp; Medicaid Services, Office of the Actuary, National Health Statistics Group. </t>
    </r>
    <r>
      <rPr>
        <u/>
        <sz val="11"/>
        <color theme="10"/>
        <rFont val="Calibri"/>
        <family val="2"/>
        <scheme val="minor"/>
      </rPr>
      <t xml:space="preserve">National Health Expenditure Data: Health Expenditures by State of Residence, 1991 - 2020, </t>
    </r>
    <r>
      <rPr>
        <sz val="11"/>
        <color theme="1"/>
        <rFont val="Calibri"/>
        <family val="2"/>
        <scheme val="minor"/>
      </rPr>
      <t xml:space="preserve">Table 11: Total All Payers Per Capita State Estimates by State of Residence (1991-2020) - Personal Health Care (Millions of Dollars). </t>
    </r>
    <r>
      <rPr>
        <u/>
        <sz val="11"/>
        <color theme="10"/>
        <rFont val="Calibri"/>
        <family val="2"/>
        <scheme val="minor"/>
      </rPr>
      <t xml:space="preserve">
</t>
    </r>
    <r>
      <rPr>
        <sz val="11"/>
        <color theme="1"/>
        <rFont val="Calibri"/>
        <family val="2"/>
        <scheme val="minor"/>
      </rPr>
      <t>See Data Inventory Source #F3 (CMS National Health Expenditures (NHE)  and State Health Expenditure Accounts (SHEA)) for full information.</t>
    </r>
  </si>
  <si>
    <t>Slide 17 and 18 - Raw Data
Slide 17 - Data
Slide 17  - Visual</t>
  </si>
  <si>
    <t>Slide 17 and 18 - Raw Data
Slide 18 - Data
Slide 18  - Visual</t>
  </si>
  <si>
    <t>Slide 19, 20, and 21 - Raw Data
Slide 19 - Data
Slide 19  - Visual</t>
  </si>
  <si>
    <r>
      <t xml:space="preserve">Agency for Healthcare Research and Quality (AHRQ), Center for Financing, Access and Cost Trends. </t>
    </r>
    <r>
      <rPr>
        <u/>
        <sz val="11"/>
        <color theme="4"/>
        <rFont val="Calibri"/>
        <family val="2"/>
        <scheme val="minor"/>
      </rPr>
      <t>Medical Expenditure Panel Survey (MEPS) Insurance Component (IC).</t>
    </r>
    <r>
      <rPr>
        <sz val="11"/>
        <rFont val="Calibri"/>
        <family val="2"/>
        <scheme val="minor"/>
      </rPr>
      <t xml:space="preserve"> Accessed July 31, 2023. See Appendix for research notes. 
See Data Inventory Sources #F9 (MEPS-IC) and #F11 (OEWS Estimates) for full information</t>
    </r>
  </si>
  <si>
    <t>Slide 19, 20, and 21 - Raw Data
Slide 20 - Data
Slide 20  - Visual</t>
  </si>
  <si>
    <t>Slide 19, 20, and 21 - Raw Data
Slide 21 - Data
Slide 21  - Visual</t>
  </si>
  <si>
    <t>Slide 22 - Data
Slide 22  - Visual</t>
  </si>
  <si>
    <t xml:space="preserve">Behavioral Risk Factor Surveillance System (BRFSS), 2021. Values included include weighted proportion of individuals in each race / ethnicity category who responded ‘Yes’ to the question asking ‘Was there a time in the past 12 months when you needed to see a doctor but could not because you could not afford it?’ Accessed August 27, 2023. </t>
  </si>
  <si>
    <t>Slide 23 and 24 - Data
Slide 23  - Visual</t>
  </si>
  <si>
    <r>
      <t xml:space="preserve">The Urban Institute. </t>
    </r>
    <r>
      <rPr>
        <u/>
        <sz val="11"/>
        <color theme="4"/>
        <rFont val="Calibri"/>
        <family val="2"/>
        <scheme val="minor"/>
      </rPr>
      <t>Debt in America: Interactive Map</t>
    </r>
    <r>
      <rPr>
        <sz val="11"/>
        <rFont val="Calibri"/>
        <family val="2"/>
        <scheme val="minor"/>
      </rPr>
      <t>. Accessed July 31, 2023. See also:</t>
    </r>
    <r>
      <rPr>
        <u/>
        <sz val="11"/>
        <color theme="4"/>
        <rFont val="Calibri"/>
        <family val="2"/>
        <scheme val="minor"/>
      </rPr>
      <t xml:space="preserve"> KFF, Health Care Debt In The U.S.: The Broad Consequences Of Medical And Dental Bills.</t>
    </r>
  </si>
  <si>
    <t>Slide 23 and 24 - Data
Slide 24  - Visual</t>
  </si>
  <si>
    <t>Slide 11 - National Health Expenditures as % of GDP (2001 - 2031) and Slide 12 - Historical and Projected National Health Expenditures (NHE) and Gross Domestic Product (GDP) Over Time (2013 – 2031)</t>
  </si>
  <si>
    <t>Historical</t>
  </si>
  <si>
    <t>Projected</t>
  </si>
  <si>
    <t>% Annual Growth</t>
  </si>
  <si>
    <t>Year</t>
  </si>
  <si>
    <t>2001-2031</t>
  </si>
  <si>
    <t>NHE (Trillions)</t>
  </si>
  <si>
    <t>-</t>
  </si>
  <si>
    <t>GDP (Trillions)</t>
  </si>
  <si>
    <t>GDP (Trillions, excluding NHE)</t>
  </si>
  <si>
    <t>NHE (Billions)</t>
  </si>
  <si>
    <t>GDP (Billions)</t>
  </si>
  <si>
    <t>GDP (Billions, excluding NHE)</t>
  </si>
  <si>
    <t>GDP, excluding NHE %</t>
  </si>
  <si>
    <t>NHE as % of GDP</t>
  </si>
  <si>
    <t>NOTE: Numbers may not add to totals due to rounding. Dollar amounts shown are in current dollars.   Medicare and Medicaid became effective July 1966.  The Children's Health Insurance Program became effective in 1998.</t>
  </si>
  <si>
    <t xml:space="preserve">SOURCE:  Historical and projected NHE data and projected GDP data from Centers for Medicare &amp; Medicaid Services, Office of the Actuary, National Health Statistics Group. Historical GDP data from The Bureau of Economic Analysis. </t>
  </si>
  <si>
    <t>Slide 11 - National Health Expenditures as % of GDP (2001 - 2021)</t>
  </si>
  <si>
    <t>Slide 12 - Historical and Projected National Health Expenditures (NHE) and Gross Domestic Product (GDP) Over Time (2013 – 2031)</t>
  </si>
  <si>
    <t>Slide 13 - Life Expectancy at Birth in Years (1980 – 2021)</t>
  </si>
  <si>
    <t>Notes: Comparable countries include: Australia, Austria, Belgium, Canada (except for 2021), France, Germany, Japan, the Netherlands, Sweden, Switzerland, and the U.K. See Methods section of "How does U.S. life expectancy compare to other countries?"</t>
  </si>
  <si>
    <t>Country</t>
  </si>
  <si>
    <t>United States</t>
  </si>
  <si>
    <t>Australia</t>
  </si>
  <si>
    <t>Austria</t>
  </si>
  <si>
    <t>Belgium</t>
  </si>
  <si>
    <t>Canada</t>
  </si>
  <si>
    <t>France</t>
  </si>
  <si>
    <t>Germany</t>
  </si>
  <si>
    <t>Japan</t>
  </si>
  <si>
    <t>Netherlands</t>
  </si>
  <si>
    <t>Sweden</t>
  </si>
  <si>
    <t>Switzerland</t>
  </si>
  <si>
    <t>United Kingdom</t>
  </si>
  <si>
    <t>Comparable Country Average</t>
  </si>
  <si>
    <t>Slide 14 - Share of Nonelderly Adults Reporting Selected Barriers to Accessing Health Care by Race / Ethnicity, 2021​</t>
  </si>
  <si>
    <t>Access Metric</t>
  </si>
  <si>
    <t>Total</t>
  </si>
  <si>
    <t>White</t>
  </si>
  <si>
    <t>Black or African American</t>
  </si>
  <si>
    <t>American Indian or Alaska Native</t>
  </si>
  <si>
    <t>Asian</t>
  </si>
  <si>
    <t>Native Hawaiian or Other Pacific Islander</t>
  </si>
  <si>
    <t>Hispanic or Latino</t>
  </si>
  <si>
    <t>Did not get needed care due to cost</t>
  </si>
  <si>
    <t>Delayed care due to cost</t>
  </si>
  <si>
    <t>Did not take medication as prescribed due to cost</t>
  </si>
  <si>
    <t>N/A</t>
  </si>
  <si>
    <r>
      <t>Slide 16 - Health Care Spending in</t>
    </r>
    <r>
      <rPr>
        <b/>
        <sz val="12"/>
        <color rgb="FFFF0000"/>
        <rFont val="Calibri"/>
        <family val="2"/>
        <scheme val="minor"/>
      </rPr>
      <t xml:space="preserve"> [INSERT STATE]</t>
    </r>
    <r>
      <rPr>
        <b/>
        <sz val="12"/>
        <color theme="4" tint="-0.499984740745262"/>
        <rFont val="Calibri"/>
        <family val="2"/>
        <scheme val="minor"/>
      </rPr>
      <t xml:space="preserve"> Compared to Peer States (Per Capita, 2000-2020)</t>
    </r>
  </si>
  <si>
    <t>Region/state of residence</t>
  </si>
  <si>
    <t>Average
Annual %
Growth
(2000-2020)</t>
  </si>
  <si>
    <t>Cumulative % Growth (2000 - 2020)</t>
  </si>
  <si>
    <t>New England</t>
  </si>
  <si>
    <t>Connecticut</t>
  </si>
  <si>
    <t>Maine</t>
  </si>
  <si>
    <t>Massachusetts</t>
  </si>
  <si>
    <t>New Hampshire</t>
  </si>
  <si>
    <t>Rhode Island</t>
  </si>
  <si>
    <t>Vermont</t>
  </si>
  <si>
    <t>Mideast</t>
  </si>
  <si>
    <t>Delaware</t>
  </si>
  <si>
    <t>District of Columbia</t>
  </si>
  <si>
    <t>Maryland</t>
  </si>
  <si>
    <t>New Jersey</t>
  </si>
  <si>
    <t>New York</t>
  </si>
  <si>
    <t>Pennsylvania</t>
  </si>
  <si>
    <t>Great Lakes</t>
  </si>
  <si>
    <t>Illinois</t>
  </si>
  <si>
    <t>Indiana</t>
  </si>
  <si>
    <t>Michigan</t>
  </si>
  <si>
    <t>Ohio</t>
  </si>
  <si>
    <t>Wisconsin</t>
  </si>
  <si>
    <t>Plains</t>
  </si>
  <si>
    <t>Iowa</t>
  </si>
  <si>
    <t>Kansas</t>
  </si>
  <si>
    <t>Minnesota</t>
  </si>
  <si>
    <t>Missouri</t>
  </si>
  <si>
    <t>Nebraska</t>
  </si>
  <si>
    <t>North Dakota</t>
  </si>
  <si>
    <t>South Dakota</t>
  </si>
  <si>
    <t>Southeast</t>
  </si>
  <si>
    <t>Alabama</t>
  </si>
  <si>
    <t>Arkansas</t>
  </si>
  <si>
    <t>Florida</t>
  </si>
  <si>
    <t>Georgia</t>
  </si>
  <si>
    <t>Kentucky</t>
  </si>
  <si>
    <t>Louisiana</t>
  </si>
  <si>
    <t>Mississippi</t>
  </si>
  <si>
    <t>North Carolina</t>
  </si>
  <si>
    <t>South Carolina</t>
  </si>
  <si>
    <t>Tennessee</t>
  </si>
  <si>
    <t>Virginia</t>
  </si>
  <si>
    <t>West Virginia</t>
  </si>
  <si>
    <t>Southwest</t>
  </si>
  <si>
    <t>Arizona</t>
  </si>
  <si>
    <t>New Mexico</t>
  </si>
  <si>
    <t>Oklahoma</t>
  </si>
  <si>
    <t>Texas</t>
  </si>
  <si>
    <t>Rocky Mountains</t>
  </si>
  <si>
    <t>Colorado</t>
  </si>
  <si>
    <t>Idaho</t>
  </si>
  <si>
    <t>Montana</t>
  </si>
  <si>
    <t>Utah</t>
  </si>
  <si>
    <t>Wyoming</t>
  </si>
  <si>
    <t>Far West</t>
  </si>
  <si>
    <t>Alaska</t>
  </si>
  <si>
    <t>California</t>
  </si>
  <si>
    <t>Hawaii</t>
  </si>
  <si>
    <t>Nevada</t>
  </si>
  <si>
    <t>Oregon</t>
  </si>
  <si>
    <t>Washington</t>
  </si>
  <si>
    <t>Notes:  Numbers may not add to totals shown because of rounding. Percent changes are calculated from unrounded data.Original dataset incldued years 1991 - 2020. This data has been modified to include only years 2000 - 2020, and average annual % growth has been recalculated to reflect a 20-year timeframe.</t>
  </si>
  <si>
    <r>
      <t xml:space="preserve">Slide 16 - Health Care Spending in </t>
    </r>
    <r>
      <rPr>
        <b/>
        <sz val="12"/>
        <color rgb="FFFF0000"/>
        <rFont val="Calibri"/>
        <family val="2"/>
        <scheme val="minor"/>
      </rPr>
      <t>Washington State</t>
    </r>
    <r>
      <rPr>
        <b/>
        <sz val="12"/>
        <color theme="4" tint="-0.499984740745262"/>
        <rFont val="Calibri"/>
        <family val="2"/>
        <scheme val="minor"/>
      </rPr>
      <t xml:space="preserve"> Compared to Peer States (Per Capita, 2000-2020)</t>
    </r>
  </si>
  <si>
    <r>
      <t xml:space="preserve">Slide 17 - </t>
    </r>
    <r>
      <rPr>
        <b/>
        <sz val="12"/>
        <color rgb="FFFF0000"/>
        <rFont val="Calibri"/>
        <family val="2"/>
        <scheme val="minor"/>
      </rPr>
      <t>[INSERT STATE]</t>
    </r>
    <r>
      <rPr>
        <b/>
        <sz val="12"/>
        <color theme="4" tint="-0.499984740745262"/>
        <rFont val="Calibri"/>
        <family val="2"/>
        <scheme val="minor"/>
      </rPr>
      <t xml:space="preserve"> Health Care Spending by Category, 2020​</t>
    </r>
  </si>
  <si>
    <t>Notes: Data is presented aggregate per capita, per year, in USD. All AAPG values had to be re-calculated via RRI given the revised time frame of the data (2000 - 2020)</t>
  </si>
  <si>
    <t>New category, "Other Personal Health Care Spending ($), Consolidated" combines Durable Medical Products, Home Health Care, Other Health, Residential and Personal Care, Other Professional Services into one category.</t>
  </si>
  <si>
    <t>New category, "Overall Personal Health Care Spending ($), Calculated" sums Dental Services, Hospital Care, Physician &amp; Clinical Services, Prescription Drugs and Other Non-Durable Medical Products, and Other Personal Health Care Spending ($), Consolidated.</t>
  </si>
  <si>
    <t>Health Care Spending by Category</t>
  </si>
  <si>
    <t>Item</t>
  </si>
  <si>
    <t>State</t>
  </si>
  <si>
    <t>Y2000</t>
  </si>
  <si>
    <t>Y2001</t>
  </si>
  <si>
    <t>Y2002</t>
  </si>
  <si>
    <t>Y2003</t>
  </si>
  <si>
    <t>Y2004</t>
  </si>
  <si>
    <t>Y2005</t>
  </si>
  <si>
    <t>Y2006</t>
  </si>
  <si>
    <t>Y2007</t>
  </si>
  <si>
    <t>Y2008</t>
  </si>
  <si>
    <t>Y2009</t>
  </si>
  <si>
    <t>Y2010</t>
  </si>
  <si>
    <t>Y2011</t>
  </si>
  <si>
    <t>Y2012</t>
  </si>
  <si>
    <t>Y2013</t>
  </si>
  <si>
    <t>Y2014</t>
  </si>
  <si>
    <t>Y2015</t>
  </si>
  <si>
    <t>Y2016</t>
  </si>
  <si>
    <t>Y2017</t>
  </si>
  <si>
    <t>Y2018</t>
  </si>
  <si>
    <t>Y2019</t>
  </si>
  <si>
    <t>Y2020</t>
  </si>
  <si>
    <t>Average Annual Percent Growth</t>
  </si>
  <si>
    <t>Dental Services ($)</t>
  </si>
  <si>
    <t>Durable Medical Products ($)</t>
  </si>
  <si>
    <t>Home Health Care ($)</t>
  </si>
  <si>
    <t>Hospital Care ($)</t>
  </si>
  <si>
    <t>Nursing Home Care ($)</t>
  </si>
  <si>
    <t>Other Health, Residential, and Personal Care ($)</t>
  </si>
  <si>
    <t>Other Professional Services ($)</t>
  </si>
  <si>
    <t>Physician &amp; Clinical Services ($)</t>
  </si>
  <si>
    <t>Prescription Drugs and Other Non-durable Medical Products ($)</t>
  </si>
  <si>
    <t>Other Personal Health Care Spending ($), Consolidated</t>
  </si>
  <si>
    <t>Overall Personal Health Care Spending ($), Calculated</t>
  </si>
  <si>
    <r>
      <t xml:space="preserve">Slide 17 - </t>
    </r>
    <r>
      <rPr>
        <b/>
        <sz val="12"/>
        <color rgb="FFFF0000"/>
        <rFont val="Calibri"/>
        <family val="2"/>
        <scheme val="minor"/>
      </rPr>
      <t>Washington State</t>
    </r>
    <r>
      <rPr>
        <b/>
        <sz val="12"/>
        <color theme="4" tint="-0.499984740745262"/>
        <rFont val="Calibri"/>
        <family val="2"/>
        <scheme val="minor"/>
      </rPr>
      <t xml:space="preserve"> Health Care Spending by Category, 2020​</t>
    </r>
  </si>
  <si>
    <t>Y2020 (n)</t>
  </si>
  <si>
    <t>Y2020 (% total)</t>
  </si>
  <si>
    <t>Dental Services</t>
  </si>
  <si>
    <t>Hospital Care</t>
  </si>
  <si>
    <t>Physician &amp; Clinical Services</t>
  </si>
  <si>
    <t>Prescription Drugs and Other Non-durable Medical Products</t>
  </si>
  <si>
    <t>Other Personal Health Care Spending</t>
  </si>
  <si>
    <t>Overall Personal Health Care Spending</t>
  </si>
  <si>
    <r>
      <t xml:space="preserve">Slide 18 - Cumulative Spending Growth by Health Care Service Category in </t>
    </r>
    <r>
      <rPr>
        <b/>
        <sz val="12"/>
        <color rgb="FFFF0000"/>
        <rFont val="Calibri"/>
        <family val="2"/>
        <scheme val="minor"/>
      </rPr>
      <t>[INSERT STATE]</t>
    </r>
    <r>
      <rPr>
        <b/>
        <sz val="12"/>
        <color theme="4" tint="-0.499984740745262"/>
        <rFont val="Calibri"/>
        <family val="2"/>
        <scheme val="minor"/>
      </rPr>
      <t>, 2000 – 2020​</t>
    </r>
  </si>
  <si>
    <t>Please note hidden columns on this tab: Columns A &amp; B are hidden to ensure the categories in the data visual are sorted appropriately, and Columns E, G, I, J, L, M, O, P &amp; R (contain the values by which the percentages displayed were calculated). Unhiding these columns will impact the data displayed in the data visual. Please keep these values hidden for purposes of generating the data visual.</t>
  </si>
  <si>
    <t>Sort</t>
  </si>
  <si>
    <t>Y2000 (n)</t>
  </si>
  <si>
    <t>% change (2000 to 2000)</t>
  </si>
  <si>
    <t>% change (2000 to 2005)</t>
  </si>
  <si>
    <t>Y2005 (% from Y2000)</t>
  </si>
  <si>
    <t>Y2005 (n)</t>
  </si>
  <si>
    <t>% change (2005 to 2010)</t>
  </si>
  <si>
    <t>Y2010 (% from Y2000)</t>
  </si>
  <si>
    <t>Y2010 (n)</t>
  </si>
  <si>
    <t>% change (2010 to 2015)</t>
  </si>
  <si>
    <t>Y2015 (% from Y2000)</t>
  </si>
  <si>
    <t>Y2015 (n)</t>
  </si>
  <si>
    <t>% change (2015 to 2020)</t>
  </si>
  <si>
    <t>Y2020 (% from Y2000)</t>
  </si>
  <si>
    <r>
      <t xml:space="preserve">Slide 18 - Cumulative Spending Growth by Health Care Service Category in </t>
    </r>
    <r>
      <rPr>
        <b/>
        <sz val="12"/>
        <color rgb="FFFF0000"/>
        <rFont val="Calibri"/>
        <family val="2"/>
        <scheme val="minor"/>
      </rPr>
      <t>Washington State</t>
    </r>
    <r>
      <rPr>
        <b/>
        <sz val="12"/>
        <color theme="4" tint="-0.499984740745262"/>
        <rFont val="Calibri"/>
        <family val="2"/>
        <scheme val="minor"/>
      </rPr>
      <t>, 2000 – 2020​</t>
    </r>
  </si>
  <si>
    <r>
      <t>Slide 19 - Cumulative Average Family Premiums and Wage Growth in</t>
    </r>
    <r>
      <rPr>
        <b/>
        <sz val="12"/>
        <color rgb="FFFF0000"/>
        <rFont val="Calibri"/>
        <family val="2"/>
        <scheme val="minor"/>
      </rPr>
      <t xml:space="preserve"> [INSERT STATE]</t>
    </r>
    <r>
      <rPr>
        <b/>
        <sz val="12"/>
        <color theme="4" tint="-0.499984740745262"/>
        <rFont val="Calibri"/>
        <family val="2"/>
        <scheme val="minor"/>
      </rPr>
      <t>, 2011 - 2021 ​</t>
    </r>
  </si>
  <si>
    <t>Average Total Family Premiums and Deductibles (in Dollars) per Enrolled Employee at Private-Sector Establishments That Offer Health Insurance, United States, 2011 - 2021</t>
  </si>
  <si>
    <t>This dataset compiles MEPS-IC Average Total Family Premium and Deductible Amounts (in Dollars) Per Enrolled Employee at Private-Sector Establishments that Offer Health Insurance by Total, United States, for Years 2021, 2019, 2017, 2015, 2013, and 2011.</t>
  </si>
  <si>
    <t>https://datatools.ahrq.gov/meps-ic/?tab=private-sector-state&amp;dash=26</t>
  </si>
  <si>
    <t>Note: 2007 data were not collected for the Insurance Component.
--Data supressed due to high standard errors or few reported values in cell.
*Figure does not meet standard of reliability or precision.
Source: Agency for Healthcare Research and Quality, Center for Financing, Access and Cost Trends. Medical Expenditure Panel Survey Insurance Component.</t>
  </si>
  <si>
    <t>Note: In the original datasets, a column for "Measure Names" included Std. Error, 95% CI Upper, 95% CI Lower, and Estimate for each corresponding Measure Value (average total family premium for employees per year). For purposes of this Databook, only data from the "Estimate" Measure Name column is provided.</t>
  </si>
  <si>
    <t>Note: In the original datasets, columns for  "Group Level", "Reliability" and "Suppressed" were provided but either uniform in data ("Total") or blank. These columns were removed for purposes of this Databook.</t>
  </si>
  <si>
    <t>Note: $ difference calculated; Percent increase calculated; Estimated Annual % Growth calculated using RRI function in Excel.</t>
  </si>
  <si>
    <t>Average Annual Wages (All Occupations) by State Over Time, 2012 - 2022</t>
  </si>
  <si>
    <t>Data from Occupational Employment and Wage Statistics (OEWS) Survey Data, State XLSX Files</t>
  </si>
  <si>
    <t>https://www.bls.gov/oes/tables.htm</t>
  </si>
  <si>
    <t>Note: Data pulled from columns "Area Name" and "A_MEAN" (mean annual wage) for respective years for All Occupations</t>
  </si>
  <si>
    <t>Note: Estimated Annual % Growth calculated using RRI function in Excel.</t>
  </si>
  <si>
    <t>Cumulative Trend Year over Year</t>
  </si>
  <si>
    <t>2011 to 2021 Trend and Estimated Annual Growth</t>
  </si>
  <si>
    <t>Category</t>
  </si>
  <si>
    <t>Difference (2021/2011)</t>
  </si>
  <si>
    <t>Percent Increase</t>
  </si>
  <si>
    <t>Estimated Annual % Growth</t>
  </si>
  <si>
    <t>Average Family Premium</t>
  </si>
  <si>
    <t>Average Family Deductible</t>
  </si>
  <si>
    <t>Average Wage</t>
  </si>
  <si>
    <t>Average Family Premium and Deductible</t>
  </si>
  <si>
    <t>Average Family Premium % Change, Cumulative United States</t>
  </si>
  <si>
    <t>Average Family Premium % Change, Cumulative Alabama</t>
  </si>
  <si>
    <t>Average Family Premium % Change, Cumulative Alaska</t>
  </si>
  <si>
    <t>Average Family Premium % Change, Cumulative Arizona</t>
  </si>
  <si>
    <t>Average Family Premium % Change, Cumulative Arkansas</t>
  </si>
  <si>
    <t>Average Family Premium % Change, Cumulative California</t>
  </si>
  <si>
    <t>Average Family Premium % Change, Cumulative Colorado</t>
  </si>
  <si>
    <t>Average Family Premium % Change, Cumulative Connecticut</t>
  </si>
  <si>
    <t>Average Family Premium % Change, Cumulative Delaware</t>
  </si>
  <si>
    <t>Average Family Premium % Change, Cumulative District of Columbia</t>
  </si>
  <si>
    <t>Average Family Premium % Change, Cumulative Florida</t>
  </si>
  <si>
    <t>Average Family Premium % Change, Cumulative Georgia</t>
  </si>
  <si>
    <t>Average Family Premium % Change, Cumulative Hawaii</t>
  </si>
  <si>
    <t>Average Family Premium % Change, Cumulative Idaho</t>
  </si>
  <si>
    <t>Average Family Premium % Change, Cumulative Illinois</t>
  </si>
  <si>
    <t>Average Family Premium % Change, Cumulative Indiana</t>
  </si>
  <si>
    <t>Average Family Premium % Change, Cumulative Iowa</t>
  </si>
  <si>
    <t>Average Family Premium % Change, Cumulative Kansas</t>
  </si>
  <si>
    <t>Average Family Premium % Change, Cumulative Kentucky</t>
  </si>
  <si>
    <t>Average Family Premium % Change, Cumulative Louisiana</t>
  </si>
  <si>
    <t>Average Family Premium % Change, Cumulative Maine</t>
  </si>
  <si>
    <t>Average Family Premium % Change, Cumulative Maryland</t>
  </si>
  <si>
    <t>Average Family Premium % Change, Cumulative Massachusetts</t>
  </si>
  <si>
    <t>Average Family Premium % Change, Cumulative Michigan</t>
  </si>
  <si>
    <t>Average Family Premium % Change, Cumulative Minnesota</t>
  </si>
  <si>
    <t>Average Family Premium % Change, Cumulative Mississippi</t>
  </si>
  <si>
    <t>Average Family Premium % Change, Cumulative Missouri</t>
  </si>
  <si>
    <t>Average Family Premium % Change, Cumulative Montana</t>
  </si>
  <si>
    <t>Average Family Premium % Change, Cumulative Nebraska</t>
  </si>
  <si>
    <t>Average Family Premium % Change, Cumulative Nevada</t>
  </si>
  <si>
    <t>Average Family Premium % Change, Cumulative New Hampshire</t>
  </si>
  <si>
    <t>Average Family Premium % Change, Cumulative New Jersey</t>
  </si>
  <si>
    <t>Average Family Premium % Change, Cumulative New Mexico</t>
  </si>
  <si>
    <t>Average Family Premium % Change, Cumulative New York</t>
  </si>
  <si>
    <t>Average Family Premium % Change, Cumulative North Carolina</t>
  </si>
  <si>
    <t>Average Family Premium % Change, Cumulative North Dakota</t>
  </si>
  <si>
    <t>Average Family Premium % Change, Cumulative Ohio</t>
  </si>
  <si>
    <t>Average Family Premium % Change, Cumulative Oklahoma</t>
  </si>
  <si>
    <t>Average Family Premium % Change, Cumulative Oregon</t>
  </si>
  <si>
    <t>Average Family Premium % Change, Cumulative Pennsylvania</t>
  </si>
  <si>
    <t>Average Family Premium % Change, Cumulative Rhode Island</t>
  </si>
  <si>
    <t>Average Family Premium % Change, Cumulative South Carolina</t>
  </si>
  <si>
    <t>Average Family Premium % Change, Cumulative South Dakota</t>
  </si>
  <si>
    <t>Average Family Premium % Change, Cumulative Tennessee</t>
  </si>
  <si>
    <t>Average Family Premium % Change, Cumulative Texas</t>
  </si>
  <si>
    <t>Average Family Premium % Change, Cumulative Utah</t>
  </si>
  <si>
    <t>Average Family Premium % Change, Cumulative Vermont</t>
  </si>
  <si>
    <t>Average Family Premium % Change, Cumulative Virginia</t>
  </si>
  <si>
    <t>Average Family Premium % Change, Cumulative Washington</t>
  </si>
  <si>
    <t>Average Family Premium % Change, Cumulative West Virginia</t>
  </si>
  <si>
    <t>Average Family Premium % Change, Cumulative Wisconsin</t>
  </si>
  <si>
    <t>Average Family Premium % Change, Cumulative Wyoming</t>
  </si>
  <si>
    <t>Average Wage % Change, Cumulative United States</t>
  </si>
  <si>
    <t>Average Wage % Change, Cumulative Alabama</t>
  </si>
  <si>
    <t>Average Wage % Change, Cumulative Alaska</t>
  </si>
  <si>
    <t>Average Wage % Change, Cumulative Arizona</t>
  </si>
  <si>
    <t>Average Wage % Change, Cumulative Arkansas</t>
  </si>
  <si>
    <t>Average Wage % Change, Cumulative California</t>
  </si>
  <si>
    <t>Average Wage % Change, Cumulative Colorado</t>
  </si>
  <si>
    <t>Average Wage % Change, Cumulative Connecticut</t>
  </si>
  <si>
    <t>Average Wage % Change, Cumulative Delaware</t>
  </si>
  <si>
    <t>Average Wage % Change, Cumulative District of Columbia</t>
  </si>
  <si>
    <t>Average Wage % Change, Cumulative Florida</t>
  </si>
  <si>
    <t>Average Wage % Change, Cumulative Georgia</t>
  </si>
  <si>
    <t>Average Wage % Change, Cumulative Hawaii</t>
  </si>
  <si>
    <t>Average Wage % Change, Cumulative Idaho</t>
  </si>
  <si>
    <t>Average Wage % Change, Cumulative Illinois</t>
  </si>
  <si>
    <t>Average Wage % Change, Cumulative Indiana</t>
  </si>
  <si>
    <t>Average Wage % Change, Cumulative Iowa</t>
  </si>
  <si>
    <t>Average Wage % Change, Cumulative Kansas</t>
  </si>
  <si>
    <t>Average Wage % Change, Cumulative Kentucky</t>
  </si>
  <si>
    <t>Average Wage % Change, Cumulative Louisiana</t>
  </si>
  <si>
    <t>Average Wage % Change, Cumulative Maine</t>
  </si>
  <si>
    <t>Average Wage % Change, Cumulative Maryland</t>
  </si>
  <si>
    <t>Average Wage % Change, Cumulative Massachusetts</t>
  </si>
  <si>
    <t>Average Wage % Change, Cumulative Michigan</t>
  </si>
  <si>
    <t>Average Wage % Change, Cumulative Minnesota</t>
  </si>
  <si>
    <t>Average Wage % Change, Cumulative Mississippi</t>
  </si>
  <si>
    <t>Average Wage % Change, Cumulative Missouri</t>
  </si>
  <si>
    <t>Average Wage % Change, Cumulative Montana</t>
  </si>
  <si>
    <t>Average Wage % Change, Cumulative Nebraska</t>
  </si>
  <si>
    <t>Average Wage % Change, Cumulative Nevada</t>
  </si>
  <si>
    <t>Average Wage % Change, Cumulative New Hampshire</t>
  </si>
  <si>
    <t>Average Wage % Change, Cumulative New Jersey</t>
  </si>
  <si>
    <t>Average Wage % Change, Cumulative New Mexico</t>
  </si>
  <si>
    <t>Average Wage % Change, Cumulative New York</t>
  </si>
  <si>
    <t>Average Wage % Change, Cumulative North Carolina</t>
  </si>
  <si>
    <t>Average Wage % Change, Cumulative North Dakota</t>
  </si>
  <si>
    <t>Average Wage % Change, Cumulative Ohio</t>
  </si>
  <si>
    <t>Average Wage % Change, Cumulative Oklahoma</t>
  </si>
  <si>
    <t>Average Wage % Change, Cumulative Oregon</t>
  </si>
  <si>
    <t>Average Wage % Change, Cumulative Pennsylvania</t>
  </si>
  <si>
    <t>Average Wage % Change, Cumulative Rhode Island</t>
  </si>
  <si>
    <t>Average Wage % Change, Cumulative South Carolina</t>
  </si>
  <si>
    <t>Average Wage % Change, Cumulative South Dakota</t>
  </si>
  <si>
    <t>Average Wage % Change, Cumulative Tennessee</t>
  </si>
  <si>
    <t>Average Wage % Change, Cumulative Texas</t>
  </si>
  <si>
    <t>Average Wage % Change, Cumulative Utah</t>
  </si>
  <si>
    <t>Average Wage % Change, Cumulative Vermont</t>
  </si>
  <si>
    <t>Average Wage % Change, Cumulative Virginia</t>
  </si>
  <si>
    <t>Average Wage % Change, Cumulative Washington</t>
  </si>
  <si>
    <t>Average Wage % Change, Cumulative West Virginia</t>
  </si>
  <si>
    <t>Average Wage % Change, Cumulative Wisconsin</t>
  </si>
  <si>
    <t>Average Wage % Change, Cumulative Wyoming</t>
  </si>
  <si>
    <t>Slide 19 - Cumulative Average Family Premiums and Wage Growth in Washington State, 2011 - 2021 ​</t>
  </si>
  <si>
    <t>Total Percent Increase</t>
  </si>
  <si>
    <t>Est. Annual % Growth Wages</t>
  </si>
  <si>
    <r>
      <t xml:space="preserve">Slide 19 - Cumulative Average Family Premiums and Wage Growth in </t>
    </r>
    <r>
      <rPr>
        <b/>
        <sz val="12"/>
        <color rgb="FFFF0000"/>
        <rFont val="Calibri"/>
        <family val="2"/>
        <scheme val="minor"/>
      </rPr>
      <t>Washington State</t>
    </r>
    <r>
      <rPr>
        <b/>
        <sz val="12"/>
        <color theme="4" tint="-0.499984740745262"/>
        <rFont val="Calibri"/>
        <family val="2"/>
        <scheme val="minor"/>
      </rPr>
      <t>, 2011 - 2021 ​</t>
    </r>
  </si>
  <si>
    <r>
      <t>Slide 20 - Average Family Premiums and Deductibles in</t>
    </r>
    <r>
      <rPr>
        <b/>
        <sz val="12"/>
        <color rgb="FFFF0000"/>
        <rFont val="Calibri"/>
        <family val="2"/>
        <scheme val="minor"/>
      </rPr>
      <t xml:space="preserve"> [INSERT STATE]</t>
    </r>
    <r>
      <rPr>
        <b/>
        <sz val="12"/>
        <color theme="4" tint="-0.499984740745262"/>
        <rFont val="Calibri"/>
        <family val="2"/>
        <scheme val="minor"/>
      </rPr>
      <t>, 2011 - 2021​</t>
    </r>
  </si>
  <si>
    <t>United States, Average Family Premium and Deductible</t>
  </si>
  <si>
    <t>Alabama, Average Family Premium and Deductible</t>
  </si>
  <si>
    <t>Alaska, Average Family Premium and Deductible</t>
  </si>
  <si>
    <t>Arizona, Average Family Premium and Deductible</t>
  </si>
  <si>
    <t>Arkansas, Average Family Premium and Deductible</t>
  </si>
  <si>
    <t>California, Average Family Premium and Deductible</t>
  </si>
  <si>
    <t>Colorado, Average Family Premium and Deductible</t>
  </si>
  <si>
    <t>Connecticut, Average Family Premium and Deductible</t>
  </si>
  <si>
    <t>Delaware, Average Family Premium and Deductible</t>
  </si>
  <si>
    <t>District of Columbia, Average Family Premium and Deductible</t>
  </si>
  <si>
    <t>Florida, Average Family Premium and Deductible</t>
  </si>
  <si>
    <t>Georgia, Average Family Premium and Deductible</t>
  </si>
  <si>
    <t>Hawaii, Average Family Premium and Deductible</t>
  </si>
  <si>
    <t>Idaho, Average Family Premium and Deductible</t>
  </si>
  <si>
    <t>Illinois, Average Family Premium and Deductible</t>
  </si>
  <si>
    <t>Indiana, Average Family Premium and Deductible</t>
  </si>
  <si>
    <t>Iowa, Average Family Premium and Deductible</t>
  </si>
  <si>
    <t>Kansas, Average Family Premium and Deductible</t>
  </si>
  <si>
    <t>Kentucky, Average Family Premium and Deductible</t>
  </si>
  <si>
    <t>Louisiana, Average Family Premium and Deductible</t>
  </si>
  <si>
    <t>Maine, Average Family Premium and Deductible</t>
  </si>
  <si>
    <t>Maryland, Average Family Premium and Deductible</t>
  </si>
  <si>
    <t>Massachusetts, Average Family Premium and Deductible</t>
  </si>
  <si>
    <t>Michigan, Average Family Premium and Deductible</t>
  </si>
  <si>
    <t>Minnesota, Average Family Premium and Deductible</t>
  </si>
  <si>
    <t>Mississippi, Average Family Premium and Deductible</t>
  </si>
  <si>
    <t>Missouri, Average Family Premium and Deductible</t>
  </si>
  <si>
    <t>Montana, Average Family Premium and Deductible</t>
  </si>
  <si>
    <t>Nebraska, Average Family Premium and Deductible</t>
  </si>
  <si>
    <t>Nevada, Average Family Premium and Deductible</t>
  </si>
  <si>
    <t>New Hampshire, Average Family Premium and Deductible</t>
  </si>
  <si>
    <t>New Jersey, Average Family Premium and Deductible</t>
  </si>
  <si>
    <t>New Mexico, Average Family Premium and Deductible</t>
  </si>
  <si>
    <t>New York, Average Family Premium and Deductible</t>
  </si>
  <si>
    <t>North Carolina, Average Family Premium and Deductible</t>
  </si>
  <si>
    <t>North Dakota, Average Family Premium and Deductible</t>
  </si>
  <si>
    <t>Ohio, Average Family Premium and Deductible</t>
  </si>
  <si>
    <t>Oklahoma, Average Family Premium and Deductible</t>
  </si>
  <si>
    <t>Oregon, Average Family Premium and Deductible</t>
  </si>
  <si>
    <t>Pennsylvania, Average Family Premium and Deductible</t>
  </si>
  <si>
    <t>Rhode Island, Average Family Premium and Deductible</t>
  </si>
  <si>
    <t>South Carolina, Average Family Premium and Deductible</t>
  </si>
  <si>
    <t>South Dakota, Average Family Premium and Deductible</t>
  </si>
  <si>
    <t>Tennessee, Average Family Premium and Deductible</t>
  </si>
  <si>
    <t>Texas, Average Family Premium and Deductible</t>
  </si>
  <si>
    <t>Utah, Average Family Premium and Deductible</t>
  </si>
  <si>
    <t>Vermont, Average Family Premium and Deductible</t>
  </si>
  <si>
    <t>Virginia, Average Family Premium and Deductible</t>
  </si>
  <si>
    <t>Washington, Average Family Premium and Deductible</t>
  </si>
  <si>
    <t>West Virginia, Average Family Premium and Deductible</t>
  </si>
  <si>
    <t>Wisconsin, Average Family Premium and Deductible</t>
  </si>
  <si>
    <t>Wyoming, Average Family Premium and Deductible</t>
  </si>
  <si>
    <t>United States, Average Family Premium</t>
  </si>
  <si>
    <t>Alabama, Average Family Premium</t>
  </si>
  <si>
    <t>Alaska, Average Family Premium</t>
  </si>
  <si>
    <t>Arizona, Average Family Premium</t>
  </si>
  <si>
    <t>Arkansas, Average Family Premium</t>
  </si>
  <si>
    <t>California, Average Family Premium</t>
  </si>
  <si>
    <t>Colorado, Average Family Premium</t>
  </si>
  <si>
    <t>Connecticut, Average Family Premium</t>
  </si>
  <si>
    <t>Delaware, Average Family Premium</t>
  </si>
  <si>
    <t>District of Columbia, Average Family Premium</t>
  </si>
  <si>
    <t>Florida, Average Family Premium</t>
  </si>
  <si>
    <t>Georgia, Average Family Premium</t>
  </si>
  <si>
    <t>Hawaii, Average Family Premium</t>
  </si>
  <si>
    <t>Idaho, Average Family Premium</t>
  </si>
  <si>
    <t>Illinois, Average Family Premium</t>
  </si>
  <si>
    <t>Indiana, Average Family Premium</t>
  </si>
  <si>
    <t>Iowa, Average Family Premium</t>
  </si>
  <si>
    <t>Kansas, Average Family Premium</t>
  </si>
  <si>
    <t>Kentucky, Average Family Premium</t>
  </si>
  <si>
    <t>Louisiana, Average Family Premium</t>
  </si>
  <si>
    <t>Maine, Average Family Premium</t>
  </si>
  <si>
    <t>Maryland, Average Family Premium</t>
  </si>
  <si>
    <t>Massachusetts, Average Family Premium</t>
  </si>
  <si>
    <t>Michigan, Average Family Premium</t>
  </si>
  <si>
    <t>Minnesota, Average Family Premium</t>
  </si>
  <si>
    <t>Mississippi, Average Family Premium</t>
  </si>
  <si>
    <t>Missouri, Average Family Premium</t>
  </si>
  <si>
    <t>Montana, Average Family Premium</t>
  </si>
  <si>
    <t>Nebraska, Average Family Premium</t>
  </si>
  <si>
    <t>Nevada, Average Family Premium</t>
  </si>
  <si>
    <t>New Hampshire, Average Family Premium</t>
  </si>
  <si>
    <t>New Jersey, Average Family Premium</t>
  </si>
  <si>
    <t>New Mexico, Average Family Premium</t>
  </si>
  <si>
    <t>New York, Average Family Premium</t>
  </si>
  <si>
    <t>North Carolina, Average Family Premium</t>
  </si>
  <si>
    <t>North Dakota, Average Family Premium</t>
  </si>
  <si>
    <t>Ohio, Average Family Premium</t>
  </si>
  <si>
    <t>Oklahoma, Average Family Premium</t>
  </si>
  <si>
    <t>Oregon, Average Family Premium</t>
  </si>
  <si>
    <t>Pennsylvania, Average Family Premium</t>
  </si>
  <si>
    <t>Rhode Island, Average Family Premium</t>
  </si>
  <si>
    <t>South Carolina, Average Family Premium</t>
  </si>
  <si>
    <t>South Dakota, Average Family Premium</t>
  </si>
  <si>
    <t>Tennessee, Average Family Premium</t>
  </si>
  <si>
    <t>Texas, Average Family Premium</t>
  </si>
  <si>
    <t>Utah, Average Family Premium</t>
  </si>
  <si>
    <t>Vermont, Average Family Premium</t>
  </si>
  <si>
    <t>Virginia, Average Family Premium</t>
  </si>
  <si>
    <t>Washington, Average Family Premium</t>
  </si>
  <si>
    <t>West Virginia, Average Family Premium</t>
  </si>
  <si>
    <t>Wisconsin, Average Family Premium</t>
  </si>
  <si>
    <t>Wyoming, Average Family Premium</t>
  </si>
  <si>
    <r>
      <t xml:space="preserve">Slide 20 - Average Family Premiums and Deductibles in </t>
    </r>
    <r>
      <rPr>
        <b/>
        <sz val="12"/>
        <color rgb="FFFF0000"/>
        <rFont val="Calibri"/>
        <family val="2"/>
        <scheme val="minor"/>
      </rPr>
      <t>Washington State</t>
    </r>
    <r>
      <rPr>
        <b/>
        <sz val="12"/>
        <color theme="4" tint="-0.499984740745262"/>
        <rFont val="Calibri"/>
        <family val="2"/>
        <scheme val="minor"/>
      </rPr>
      <t>, 2011 - 2021​</t>
    </r>
  </si>
  <si>
    <r>
      <t xml:space="preserve">Slide 21 - Average Family Premiums and Deductibles in </t>
    </r>
    <r>
      <rPr>
        <b/>
        <sz val="12"/>
        <color rgb="FFFF0000"/>
        <rFont val="Calibri"/>
        <family val="2"/>
        <scheme val="minor"/>
      </rPr>
      <t>[INSERT STATE]</t>
    </r>
    <r>
      <rPr>
        <b/>
        <sz val="12"/>
        <color theme="4" tint="-0.499984740745262"/>
        <rFont val="Calibri"/>
        <family val="2"/>
        <scheme val="minor"/>
      </rPr>
      <t>, 2011 - 2021​</t>
    </r>
  </si>
  <si>
    <t xml:space="preserve">Please note this dataset has hidden rows and hidden columns. Rows 108 - 159 contain average wage data for the US and each state, which is referenced to calculate columns K - P. Please keep these rows hidden to ensure sorting by state name does not disrupt the referenced values and the data visualization. Please also note hidden column D, which is referenced for data label purposes. </t>
  </si>
  <si>
    <t>Label</t>
  </si>
  <si>
    <t>Label 2</t>
  </si>
  <si>
    <t>as a Percent of Average Wages</t>
  </si>
  <si>
    <r>
      <t xml:space="preserve">Slide 21 - Average Family Premiums and Deductibles in </t>
    </r>
    <r>
      <rPr>
        <b/>
        <sz val="12"/>
        <color rgb="FFFF0000"/>
        <rFont val="Calibri"/>
        <family val="2"/>
        <scheme val="minor"/>
      </rPr>
      <t>Washington State,</t>
    </r>
    <r>
      <rPr>
        <b/>
        <sz val="12"/>
        <color theme="4" tint="-0.499984740745262"/>
        <rFont val="Calibri"/>
        <family val="2"/>
        <scheme val="minor"/>
      </rPr>
      <t xml:space="preserve"> 2011 - 2021​</t>
    </r>
  </si>
  <si>
    <t xml:space="preserve"> </t>
  </si>
  <si>
    <r>
      <t>Slide 22 - Respondents in</t>
    </r>
    <r>
      <rPr>
        <b/>
        <sz val="12"/>
        <color rgb="FFFF0000"/>
        <rFont val="Calibri"/>
        <family val="2"/>
        <scheme val="minor"/>
      </rPr>
      <t xml:space="preserve"> [INSERT STATE] </t>
    </r>
    <r>
      <rPr>
        <b/>
        <sz val="12"/>
        <color theme="4" tint="-0.499984740745262"/>
        <rFont val="Calibri"/>
        <family val="2"/>
        <scheme val="minor"/>
      </rPr>
      <t>That Needed To See A Doctor But Could Not Due to Cost, 2021​</t>
    </r>
  </si>
  <si>
    <t>2021 BRFSS data extract</t>
  </si>
  <si>
    <t>Notes: Values included here include weighted proportion of individuals in each race / ethnicity category who responded ‘Yes’ to the question asking ‘Was there a time in the past 12 months when you needed to see a doctor but could not because you could not afford it?’. Collapsed multiple race / ethnicity categories with small counts into a single ‘Other’ category.</t>
  </si>
  <si>
    <t>Respondents That Needed To See A Doctor But Could Not Because Of Cost, 2021</t>
  </si>
  <si>
    <t>Percentage by Race</t>
  </si>
  <si>
    <t>Original Extract</t>
  </si>
  <si>
    <t>STATENAME</t>
  </si>
  <si>
    <t>Black</t>
  </si>
  <si>
    <t>American Indian / Alaskan Native</t>
  </si>
  <si>
    <t xml:space="preserve">Asian </t>
  </si>
  <si>
    <t>Other Race</t>
  </si>
  <si>
    <t>Multiple Races</t>
  </si>
  <si>
    <t>Hispanic Ethnicity</t>
  </si>
  <si>
    <t>US</t>
  </si>
  <si>
    <t>Excel Percentages</t>
  </si>
  <si>
    <t>Average</t>
  </si>
  <si>
    <r>
      <t xml:space="preserve">Slide 22 - Respondents in </t>
    </r>
    <r>
      <rPr>
        <b/>
        <sz val="12"/>
        <color rgb="FFFF0000"/>
        <rFont val="Calibri"/>
        <family val="2"/>
        <scheme val="minor"/>
      </rPr>
      <t>Washington State</t>
    </r>
    <r>
      <rPr>
        <b/>
        <sz val="12"/>
        <color theme="4" tint="-0.499984740745262"/>
        <rFont val="Calibri"/>
        <family val="2"/>
        <scheme val="minor"/>
      </rPr>
      <t xml:space="preserve"> That Needed To See A Doctor But Could Not Due to Cost, 2021​</t>
    </r>
  </si>
  <si>
    <r>
      <t>Slide 23 - Share of</t>
    </r>
    <r>
      <rPr>
        <b/>
        <sz val="12"/>
        <color rgb="FFFF0000"/>
        <rFont val="Calibri"/>
        <family val="2"/>
        <scheme val="minor"/>
      </rPr>
      <t xml:space="preserve"> [INSERT STATE]</t>
    </r>
    <r>
      <rPr>
        <b/>
        <sz val="12"/>
        <color theme="4" tint="-0.499984740745262"/>
        <rFont val="Calibri"/>
        <family val="2"/>
        <scheme val="minor"/>
      </rPr>
      <t xml:space="preserve"> with Medical Debt in Collections, 2022​ | Slide 24 - Median Medical Debt in Collections in</t>
    </r>
    <r>
      <rPr>
        <b/>
        <sz val="12"/>
        <color rgb="FFFF0000"/>
        <rFont val="Calibri"/>
        <family val="2"/>
        <scheme val="minor"/>
      </rPr>
      <t xml:space="preserve"> [INSERT STATE]</t>
    </r>
    <r>
      <rPr>
        <b/>
        <sz val="12"/>
        <color theme="4" tint="-0.499984740745262"/>
        <rFont val="Calibri"/>
        <family val="2"/>
        <scheme val="minor"/>
      </rPr>
      <t>, 2022​</t>
    </r>
  </si>
  <si>
    <t>fips</t>
  </si>
  <si>
    <t>state_name</t>
  </si>
  <si>
    <t>state</t>
  </si>
  <si>
    <t>Share with Medical Debt in Collections, Overall</t>
  </si>
  <si>
    <t>Share with Medical Debt in Collections, Communities of Color</t>
  </si>
  <si>
    <t>Share with Medical Debt in Collections, Majority White Communities</t>
  </si>
  <si>
    <t>Median Medical Debt in Collections, All</t>
  </si>
  <si>
    <t>Median Medical Debt in Collections, Communities of Color</t>
  </si>
  <si>
    <t>Median Medical Debt in Collections, Majority White Communities</t>
  </si>
  <si>
    <t>% population without health insurance, 2019 (ACS)</t>
  </si>
  <si>
    <t>% non-white population without health insurance, 2019 (ACS)</t>
  </si>
  <si>
    <t>% white, non-Hispanic population without health insurance, 2019 (ACS)</t>
  </si>
  <si>
    <t>poc_pct</t>
  </si>
  <si>
    <t>Average household income, 2019 (ACS)</t>
  </si>
  <si>
    <t>Average non-white household income, 2019 (ACS)</t>
  </si>
  <si>
    <t>Average white, non-Hispanic household income, 2019 (ACS)</t>
  </si>
  <si>
    <t>01</t>
  </si>
  <si>
    <t>AL</t>
  </si>
  <si>
    <t>02</t>
  </si>
  <si>
    <t>AK</t>
  </si>
  <si>
    <t>04</t>
  </si>
  <si>
    <t>AZ</t>
  </si>
  <si>
    <t>05</t>
  </si>
  <si>
    <t>AR</t>
  </si>
  <si>
    <t>06</t>
  </si>
  <si>
    <t>CA</t>
  </si>
  <si>
    <t>08</t>
  </si>
  <si>
    <t>CO</t>
  </si>
  <si>
    <t>09</t>
  </si>
  <si>
    <t>CT</t>
  </si>
  <si>
    <t>10</t>
  </si>
  <si>
    <t>DE</t>
  </si>
  <si>
    <t>11</t>
  </si>
  <si>
    <t>DC</t>
  </si>
  <si>
    <t>12</t>
  </si>
  <si>
    <t>FL</t>
  </si>
  <si>
    <t>13</t>
  </si>
  <si>
    <t>GA</t>
  </si>
  <si>
    <t>15</t>
  </si>
  <si>
    <t>HI</t>
  </si>
  <si>
    <t>n/a*</t>
  </si>
  <si>
    <t>16</t>
  </si>
  <si>
    <t>ID</t>
  </si>
  <si>
    <t>17</t>
  </si>
  <si>
    <t>IL</t>
  </si>
  <si>
    <t>18</t>
  </si>
  <si>
    <t>IN</t>
  </si>
  <si>
    <t>19</t>
  </si>
  <si>
    <t>IA</t>
  </si>
  <si>
    <t>20</t>
  </si>
  <si>
    <t>KS</t>
  </si>
  <si>
    <t>21</t>
  </si>
  <si>
    <t>KY</t>
  </si>
  <si>
    <t>22</t>
  </si>
  <si>
    <t>LA</t>
  </si>
  <si>
    <t>23</t>
  </si>
  <si>
    <t>ME</t>
  </si>
  <si>
    <t>24</t>
  </si>
  <si>
    <t>MD</t>
  </si>
  <si>
    <t>25</t>
  </si>
  <si>
    <t>MA</t>
  </si>
  <si>
    <t>26</t>
  </si>
  <si>
    <t>MI</t>
  </si>
  <si>
    <t>27</t>
  </si>
  <si>
    <t>MN</t>
  </si>
  <si>
    <t>28</t>
  </si>
  <si>
    <t>MS</t>
  </si>
  <si>
    <t>29</t>
  </si>
  <si>
    <t>MO</t>
  </si>
  <si>
    <t>30</t>
  </si>
  <si>
    <t>MT</t>
  </si>
  <si>
    <t>31</t>
  </si>
  <si>
    <t>NE</t>
  </si>
  <si>
    <t>32</t>
  </si>
  <si>
    <t>NV</t>
  </si>
  <si>
    <t>33</t>
  </si>
  <si>
    <t>NH</t>
  </si>
  <si>
    <t>n/a**</t>
  </si>
  <si>
    <t>34</t>
  </si>
  <si>
    <t>NJ</t>
  </si>
  <si>
    <t>35</t>
  </si>
  <si>
    <t>NM</t>
  </si>
  <si>
    <t>36</t>
  </si>
  <si>
    <t>NY</t>
  </si>
  <si>
    <t>37</t>
  </si>
  <si>
    <t>NC</t>
  </si>
  <si>
    <t>38</t>
  </si>
  <si>
    <t>ND</t>
  </si>
  <si>
    <t>39</t>
  </si>
  <si>
    <t>OH</t>
  </si>
  <si>
    <t>40</t>
  </si>
  <si>
    <t>OK</t>
  </si>
  <si>
    <t>41</t>
  </si>
  <si>
    <t>OR</t>
  </si>
  <si>
    <t>42</t>
  </si>
  <si>
    <t>PA</t>
  </si>
  <si>
    <t>44</t>
  </si>
  <si>
    <t>RI</t>
  </si>
  <si>
    <t>45</t>
  </si>
  <si>
    <t>SC</t>
  </si>
  <si>
    <t>46</t>
  </si>
  <si>
    <t>SD</t>
  </si>
  <si>
    <t>47</t>
  </si>
  <si>
    <t>TN</t>
  </si>
  <si>
    <t>48</t>
  </si>
  <si>
    <t>TX</t>
  </si>
  <si>
    <t>49</t>
  </si>
  <si>
    <t>UT</t>
  </si>
  <si>
    <t>50</t>
  </si>
  <si>
    <t>VT</t>
  </si>
  <si>
    <t>51</t>
  </si>
  <si>
    <t>VA</t>
  </si>
  <si>
    <t>53</t>
  </si>
  <si>
    <t>WA</t>
  </si>
  <si>
    <t>54</t>
  </si>
  <si>
    <t>WV</t>
  </si>
  <si>
    <t>55</t>
  </si>
  <si>
    <t>WI</t>
  </si>
  <si>
    <t>56</t>
  </si>
  <si>
    <t>WY</t>
  </si>
  <si>
    <t>USA</t>
  </si>
  <si>
    <r>
      <t xml:space="preserve">Slide 23 - Share of </t>
    </r>
    <r>
      <rPr>
        <b/>
        <sz val="12"/>
        <color rgb="FFFF0000"/>
        <rFont val="Calibri"/>
        <family val="2"/>
        <scheme val="minor"/>
      </rPr>
      <t>Washingtonians</t>
    </r>
    <r>
      <rPr>
        <b/>
        <sz val="12"/>
        <color theme="4" tint="-0.499984740745262"/>
        <rFont val="Calibri"/>
        <family val="2"/>
        <scheme val="minor"/>
      </rPr>
      <t xml:space="preserve"> with Medical Debt in Collections, 2022​</t>
    </r>
  </si>
  <si>
    <r>
      <t xml:space="preserve">Slide 24 - Median Medical Debt in Collections in </t>
    </r>
    <r>
      <rPr>
        <b/>
        <sz val="12"/>
        <color rgb="FFFF0000"/>
        <rFont val="Calibri"/>
        <family val="2"/>
        <scheme val="minor"/>
      </rPr>
      <t>Washington State</t>
    </r>
    <r>
      <rPr>
        <b/>
        <sz val="12"/>
        <color theme="4" tint="-0.499984740745262"/>
        <rFont val="Calibri"/>
        <family val="2"/>
        <scheme val="minor"/>
      </rPr>
      <t>, 2022​</t>
    </r>
  </si>
  <si>
    <t>v_10.31.23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</si>
</sst>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_(&quot;$&quot;* #,##0_);_(&quot;$&quot;* \(#,##0\);_(&quot;$&quot;* &quot;-&quot;??_);_(@_)"/>
    <numFmt numFmtId="165" formatCode="0.0%"/>
    <numFmt numFmtId="166" formatCode="#0"/>
    <numFmt numFmtId="167" formatCode="General_)"/>
    <numFmt numFmtId="168" formatCode="_(&quot;$&quot;* #,##0.0_);_(&quot;$&quot;* \(#,##0.0\);_(&quot;$&quot;* &quot;-&quot;??_);_(@_)"/>
  </numFmts>
  <fonts count="38" x14ac:knownFonts="1">
    <font>
      <sz val="11"/>
      <color theme="1"/>
      <name val="Calibri"/>
      <family val="2"/>
      <scheme val="minor"/>
    </font>
    <font>
      <sz val="11"/>
      <color theme="1"/>
      <name val="Calibri"/>
      <family val="2"/>
      <scheme val="minor"/>
    </font>
    <font>
      <b/>
      <sz val="11"/>
      <color theme="1"/>
      <name val="Calibri"/>
      <family val="2"/>
      <scheme val="minor"/>
    </font>
    <font>
      <b/>
      <u/>
      <sz val="14"/>
      <color theme="1"/>
      <name val="Calibri"/>
      <family val="2"/>
      <scheme val="minor"/>
    </font>
    <font>
      <sz val="11"/>
      <color rgb="FFFFFFFF"/>
      <name val="Calibri"/>
      <family val="2"/>
      <scheme val="minor"/>
    </font>
    <font>
      <b/>
      <sz val="12"/>
      <color theme="1"/>
      <name val="Calibri"/>
      <family val="2"/>
      <scheme val="minor"/>
    </font>
    <font>
      <b/>
      <sz val="14"/>
      <color rgb="FF44546A"/>
      <name val="Calibri"/>
      <family val="2"/>
    </font>
    <font>
      <sz val="12"/>
      <color theme="1"/>
      <name val="Calibri"/>
      <family val="2"/>
      <scheme val="minor"/>
    </font>
    <font>
      <sz val="11"/>
      <name val="Calibri"/>
      <family val="2"/>
    </font>
    <font>
      <sz val="11"/>
      <color rgb="FF000000"/>
      <name val="Calibri"/>
      <family val="2"/>
    </font>
    <font>
      <u/>
      <sz val="11"/>
      <color rgb="FF4472C4"/>
      <name val="Calibri"/>
      <family val="2"/>
    </font>
    <font>
      <b/>
      <sz val="14"/>
      <color rgb="FF44546A"/>
      <name val="Calibri"/>
      <family val="2"/>
      <scheme val="minor"/>
    </font>
    <font>
      <b/>
      <i/>
      <sz val="10"/>
      <color indexed="8"/>
      <name val="Arial"/>
      <family val="2"/>
    </font>
    <font>
      <b/>
      <i/>
      <sz val="11"/>
      <color theme="1"/>
      <name val="Calibri"/>
      <family val="2"/>
      <scheme val="minor"/>
    </font>
    <font>
      <sz val="20"/>
      <name val="Arial"/>
      <family val="2"/>
    </font>
    <font>
      <sz val="10"/>
      <name val="Arial"/>
      <family val="2"/>
    </font>
    <font>
      <i/>
      <sz val="11"/>
      <color theme="1"/>
      <name val="Calibri"/>
      <family val="2"/>
      <scheme val="minor"/>
    </font>
    <font>
      <u/>
      <sz val="11"/>
      <color theme="10"/>
      <name val="Calibri"/>
      <family val="2"/>
      <scheme val="minor"/>
    </font>
    <font>
      <u/>
      <sz val="12"/>
      <color theme="10"/>
      <name val="Calibri"/>
      <family val="2"/>
      <scheme val="minor"/>
    </font>
    <font>
      <sz val="11"/>
      <name val="Calibri"/>
      <family val="2"/>
      <scheme val="minor"/>
    </font>
    <font>
      <b/>
      <sz val="12"/>
      <name val="Calibri"/>
      <family val="2"/>
      <scheme val="minor"/>
    </font>
    <font>
      <sz val="12"/>
      <name val="Calibri"/>
      <family val="2"/>
      <scheme val="minor"/>
    </font>
    <font>
      <b/>
      <i/>
      <sz val="12"/>
      <color indexed="8"/>
      <name val="Calibri"/>
      <family val="2"/>
      <scheme val="minor"/>
    </font>
    <font>
      <b/>
      <sz val="12"/>
      <color indexed="8"/>
      <name val="Calibri"/>
      <family val="2"/>
      <scheme val="minor"/>
    </font>
    <font>
      <sz val="12"/>
      <color indexed="8"/>
      <name val="Calibri"/>
      <family val="2"/>
      <scheme val="minor"/>
    </font>
    <font>
      <b/>
      <i/>
      <sz val="12"/>
      <color theme="1"/>
      <name val="Calibri"/>
      <family val="2"/>
      <scheme val="minor"/>
    </font>
    <font>
      <b/>
      <sz val="11"/>
      <name val="Calibri"/>
      <family val="2"/>
      <scheme val="minor"/>
    </font>
    <font>
      <sz val="11"/>
      <name val="Calibri"/>
      <family val="2"/>
    </font>
    <font>
      <b/>
      <sz val="11"/>
      <name val="Calibri"/>
      <family val="2"/>
    </font>
    <font>
      <i/>
      <sz val="11"/>
      <color rgb="FFFF0000"/>
      <name val="Calibri"/>
      <family val="2"/>
      <scheme val="minor"/>
    </font>
    <font>
      <b/>
      <i/>
      <sz val="11"/>
      <color rgb="FFFF0000"/>
      <name val="Calibri"/>
      <family val="2"/>
      <scheme val="minor"/>
    </font>
    <font>
      <sz val="11"/>
      <color rgb="FFFF0000"/>
      <name val="Calibri"/>
      <family val="2"/>
      <scheme val="minor"/>
    </font>
    <font>
      <b/>
      <sz val="12"/>
      <color theme="4" tint="-0.499984740745262"/>
      <name val="Calibri"/>
      <family val="2"/>
      <scheme val="minor"/>
    </font>
    <font>
      <b/>
      <sz val="12"/>
      <color rgb="FFFF0000"/>
      <name val="Calibri"/>
      <family val="2"/>
      <scheme val="minor"/>
    </font>
    <font>
      <u/>
      <sz val="11"/>
      <color theme="4"/>
      <name val="Calibri"/>
      <family val="2"/>
      <scheme val="minor"/>
    </font>
    <font>
      <u/>
      <sz val="11"/>
      <color theme="4" tint="-0.249977111117893"/>
      <name val="Calibri"/>
      <family val="2"/>
      <scheme val="minor"/>
    </font>
    <font>
      <b/>
      <i/>
      <sz val="11"/>
      <name val="Calibri"/>
      <family val="2"/>
      <scheme val="minor"/>
    </font>
    <font>
      <sz val="10"/>
      <color theme="1"/>
      <name val="Calibri"/>
      <family val="2"/>
      <scheme val="minor"/>
    </font>
  </fonts>
  <fills count="8">
    <fill>
      <patternFill patternType="none"/>
    </fill>
    <fill>
      <patternFill patternType="gray125"/>
    </fill>
    <fill>
      <patternFill patternType="solid">
        <fgColor rgb="FFFFFFFF"/>
        <bgColor indexed="64"/>
      </patternFill>
    </fill>
    <fill>
      <patternFill patternType="solid">
        <fgColor rgb="FFD6DCE4"/>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s>
  <borders count="2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right/>
      <top/>
      <bottom style="thin">
        <color indexed="64"/>
      </bottom>
      <diagonal/>
    </border>
  </borders>
  <cellStyleXfs count="9">
    <xf numFmtId="0" fontId="0" fillId="0" borderId="0"/>
    <xf numFmtId="44" fontId="1" fillId="0" borderId="0" applyFont="0" applyFill="0" applyBorder="0" applyAlignment="0" applyProtection="0"/>
    <xf numFmtId="9" fontId="1" fillId="0" borderId="0" applyFont="0" applyFill="0" applyBorder="0" applyAlignment="0" applyProtection="0"/>
    <xf numFmtId="0" fontId="7" fillId="0" borderId="0"/>
    <xf numFmtId="44" fontId="7" fillId="0" borderId="0" applyFont="0" applyFill="0" applyBorder="0" applyAlignment="0" applyProtection="0"/>
    <xf numFmtId="0" fontId="17" fillId="0" borderId="0" applyNumberFormat="0" applyFill="0" applyBorder="0" applyAlignment="0" applyProtection="0"/>
    <xf numFmtId="0" fontId="15" fillId="0" borderId="0"/>
    <xf numFmtId="167" fontId="15" fillId="0" borderId="0" applyNumberFormat="0" applyFont="0" applyBorder="0">
      <alignment horizontal="center"/>
    </xf>
    <xf numFmtId="0" fontId="27" fillId="0" borderId="0"/>
  </cellStyleXfs>
  <cellXfs count="173">
    <xf numFmtId="0" fontId="0" fillId="0" borderId="0" xfId="0"/>
    <xf numFmtId="0" fontId="3" fillId="2" borderId="0" xfId="0" applyFont="1" applyFill="1"/>
    <xf numFmtId="0" fontId="0" fillId="2" borderId="0" xfId="0" applyFill="1"/>
    <xf numFmtId="0" fontId="4" fillId="2" borderId="0" xfId="0" applyFont="1" applyFill="1"/>
    <xf numFmtId="0" fontId="6" fillId="2" borderId="0" xfId="0" applyFont="1" applyFill="1"/>
    <xf numFmtId="0" fontId="5" fillId="3" borderId="1" xfId="0" applyFont="1" applyFill="1" applyBorder="1"/>
    <xf numFmtId="0" fontId="7" fillId="3" borderId="2" xfId="0" applyFont="1" applyFill="1" applyBorder="1"/>
    <xf numFmtId="0" fontId="7" fillId="3" borderId="3" xfId="0" applyFont="1" applyFill="1" applyBorder="1" applyAlignment="1">
      <alignment horizontal="right"/>
    </xf>
    <xf numFmtId="0" fontId="0" fillId="5" borderId="12" xfId="0" applyFill="1" applyBorder="1"/>
    <xf numFmtId="168" fontId="0" fillId="5" borderId="5" xfId="0" applyNumberFormat="1" applyFill="1" applyBorder="1"/>
    <xf numFmtId="0" fontId="0" fillId="5" borderId="13" xfId="0" applyFill="1" applyBorder="1"/>
    <xf numFmtId="0" fontId="0" fillId="5" borderId="14" xfId="0" applyFill="1" applyBorder="1"/>
    <xf numFmtId="0" fontId="0" fillId="5" borderId="16" xfId="0" applyFill="1" applyBorder="1"/>
    <xf numFmtId="164" fontId="0" fillId="5" borderId="5" xfId="1" applyNumberFormat="1" applyFont="1" applyFill="1" applyBorder="1"/>
    <xf numFmtId="165" fontId="0" fillId="5" borderId="5" xfId="0" applyNumberFormat="1" applyFill="1" applyBorder="1"/>
    <xf numFmtId="0" fontId="32" fillId="6" borderId="0" xfId="0" applyFont="1" applyFill="1"/>
    <xf numFmtId="0" fontId="0" fillId="6" borderId="0" xfId="0" applyFill="1"/>
    <xf numFmtId="0" fontId="2" fillId="6" borderId="0" xfId="0" applyFont="1" applyFill="1"/>
    <xf numFmtId="0" fontId="17" fillId="6" borderId="0" xfId="5" applyFill="1"/>
    <xf numFmtId="0" fontId="16" fillId="6" borderId="0" xfId="0" applyFont="1" applyFill="1"/>
    <xf numFmtId="0" fontId="2" fillId="7" borderId="5" xfId="0" applyFont="1" applyFill="1" applyBorder="1"/>
    <xf numFmtId="0" fontId="0" fillId="5" borderId="5" xfId="0" applyFill="1" applyBorder="1"/>
    <xf numFmtId="0" fontId="2" fillId="7" borderId="5" xfId="0" applyFont="1" applyFill="1" applyBorder="1" applyAlignment="1">
      <alignment wrapText="1"/>
    </xf>
    <xf numFmtId="9" fontId="0" fillId="5" borderId="5" xfId="2" applyFont="1" applyFill="1" applyBorder="1"/>
    <xf numFmtId="0" fontId="2" fillId="7" borderId="9" xfId="0" applyFont="1" applyFill="1" applyBorder="1"/>
    <xf numFmtId="0" fontId="2" fillId="7" borderId="10" xfId="0" applyFont="1" applyFill="1" applyBorder="1"/>
    <xf numFmtId="0" fontId="2" fillId="7" borderId="11" xfId="0" applyFont="1" applyFill="1" applyBorder="1"/>
    <xf numFmtId="0" fontId="0" fillId="5" borderId="15" xfId="0" applyFill="1" applyBorder="1"/>
    <xf numFmtId="9" fontId="0" fillId="5" borderId="15" xfId="2" applyFont="1" applyFill="1" applyBorder="1"/>
    <xf numFmtId="9" fontId="0" fillId="5" borderId="16" xfId="2" applyFont="1" applyFill="1" applyBorder="1"/>
    <xf numFmtId="0" fontId="20" fillId="6" borderId="0" xfId="0" applyFont="1" applyFill="1" applyAlignment="1">
      <alignment horizontal="left"/>
    </xf>
    <xf numFmtId="0" fontId="21" fillId="6" borderId="0" xfId="0" applyFont="1" applyFill="1" applyAlignment="1">
      <alignment horizontal="center" wrapText="1"/>
    </xf>
    <xf numFmtId="0" fontId="14" fillId="6" borderId="0" xfId="0" applyFont="1" applyFill="1" applyAlignment="1">
      <alignment horizontal="left" wrapText="1"/>
    </xf>
    <xf numFmtId="9" fontId="0" fillId="6" borderId="0" xfId="2" applyFont="1" applyFill="1"/>
    <xf numFmtId="0" fontId="25" fillId="6" borderId="0" xfId="0" applyFont="1" applyFill="1" applyAlignment="1">
      <alignment wrapText="1"/>
    </xf>
    <xf numFmtId="0" fontId="22" fillId="6" borderId="0" xfId="0" applyFont="1" applyFill="1" applyAlignment="1">
      <alignment horizontal="left"/>
    </xf>
    <xf numFmtId="0" fontId="22" fillId="6" borderId="0" xfId="0" applyFont="1" applyFill="1" applyAlignment="1">
      <alignment horizontal="center"/>
    </xf>
    <xf numFmtId="0" fontId="12" fillId="6" borderId="0" xfId="0" applyFont="1" applyFill="1" applyAlignment="1">
      <alignment horizontal="left"/>
    </xf>
    <xf numFmtId="0" fontId="0" fillId="6" borderId="0" xfId="0" applyFill="1" applyAlignment="1">
      <alignment horizontal="center"/>
    </xf>
    <xf numFmtId="44" fontId="0" fillId="6" borderId="0" xfId="0" applyNumberFormat="1" applyFill="1"/>
    <xf numFmtId="0" fontId="22" fillId="7" borderId="4" xfId="0" applyFont="1" applyFill="1" applyBorder="1" applyAlignment="1">
      <alignment horizontal="center" vertical="center" wrapText="1"/>
    </xf>
    <xf numFmtId="0" fontId="22" fillId="7" borderId="4" xfId="1" applyNumberFormat="1" applyFont="1" applyFill="1" applyBorder="1" applyAlignment="1">
      <alignment horizontal="center" vertical="center" wrapText="1"/>
    </xf>
    <xf numFmtId="166" fontId="22" fillId="7" borderId="4" xfId="0" applyNumberFormat="1" applyFont="1" applyFill="1" applyBorder="1" applyAlignment="1">
      <alignment horizontal="center" vertical="center" wrapText="1"/>
    </xf>
    <xf numFmtId="0" fontId="2" fillId="5" borderId="5" xfId="0" applyFont="1" applyFill="1" applyBorder="1"/>
    <xf numFmtId="0" fontId="13" fillId="6" borderId="0" xfId="0" applyFont="1" applyFill="1"/>
    <xf numFmtId="164" fontId="0" fillId="5" borderId="5" xfId="0" applyNumberFormat="1" applyFill="1" applyBorder="1"/>
    <xf numFmtId="10" fontId="0" fillId="5" borderId="5" xfId="2" applyNumberFormat="1" applyFont="1" applyFill="1" applyBorder="1"/>
    <xf numFmtId="165" fontId="0" fillId="5" borderId="5" xfId="2" applyNumberFormat="1" applyFont="1" applyFill="1" applyBorder="1"/>
    <xf numFmtId="9" fontId="0" fillId="5" borderId="13" xfId="2" applyFont="1" applyFill="1" applyBorder="1"/>
    <xf numFmtId="0" fontId="2" fillId="7" borderId="5" xfId="0" applyFont="1" applyFill="1" applyBorder="1" applyAlignment="1">
      <alignment horizontal="center"/>
    </xf>
    <xf numFmtId="0" fontId="19" fillId="6" borderId="0" xfId="6" applyFont="1" applyFill="1"/>
    <xf numFmtId="0" fontId="1" fillId="6" borderId="0" xfId="5" applyFont="1" applyFill="1"/>
    <xf numFmtId="164" fontId="0" fillId="5" borderId="5" xfId="1" applyNumberFormat="1" applyFont="1" applyFill="1" applyBorder="1" applyAlignment="1">
      <alignment horizontal="right"/>
    </xf>
    <xf numFmtId="0" fontId="1" fillId="6" borderId="0" xfId="0" applyFont="1" applyFill="1"/>
    <xf numFmtId="0" fontId="5" fillId="6" borderId="0" xfId="0" applyFont="1" applyFill="1"/>
    <xf numFmtId="0" fontId="7" fillId="6" borderId="0" xfId="0" applyFont="1" applyFill="1"/>
    <xf numFmtId="164" fontId="7" fillId="6" borderId="0" xfId="1" applyNumberFormat="1" applyFont="1" applyFill="1"/>
    <xf numFmtId="0" fontId="2" fillId="6" borderId="0" xfId="3" applyFont="1" applyFill="1"/>
    <xf numFmtId="0" fontId="5" fillId="6" borderId="0" xfId="3" applyFont="1" applyFill="1"/>
    <xf numFmtId="0" fontId="18" fillId="6" borderId="0" xfId="5" applyFont="1" applyFill="1"/>
    <xf numFmtId="0" fontId="1" fillId="6" borderId="0" xfId="3" applyFont="1" applyFill="1"/>
    <xf numFmtId="0" fontId="7" fillId="6" borderId="0" xfId="3" applyFill="1"/>
    <xf numFmtId="9" fontId="7" fillId="6" borderId="0" xfId="2" applyFont="1" applyFill="1"/>
    <xf numFmtId="0" fontId="2" fillId="5" borderId="5" xfId="3" applyFont="1" applyFill="1" applyBorder="1"/>
    <xf numFmtId="0" fontId="2" fillId="7" borderId="5" xfId="3" applyFont="1" applyFill="1" applyBorder="1"/>
    <xf numFmtId="0" fontId="2" fillId="7" borderId="5" xfId="1" applyNumberFormat="1" applyFont="1" applyFill="1" applyBorder="1"/>
    <xf numFmtId="0" fontId="2" fillId="7" borderId="5" xfId="3" applyFont="1" applyFill="1" applyBorder="1" applyAlignment="1">
      <alignment horizontal="left"/>
    </xf>
    <xf numFmtId="0" fontId="2" fillId="7" borderId="5" xfId="0" applyFont="1" applyFill="1" applyBorder="1" applyAlignment="1">
      <alignment horizontal="left"/>
    </xf>
    <xf numFmtId="0" fontId="2" fillId="7" borderId="5" xfId="1" applyNumberFormat="1" applyFont="1" applyFill="1" applyBorder="1" applyAlignment="1">
      <alignment horizontal="left"/>
    </xf>
    <xf numFmtId="44" fontId="7" fillId="6" borderId="0" xfId="0" applyNumberFormat="1" applyFont="1" applyFill="1"/>
    <xf numFmtId="0" fontId="30" fillId="7" borderId="9" xfId="0" applyFont="1" applyFill="1" applyBorder="1"/>
    <xf numFmtId="0" fontId="27" fillId="6" borderId="0" xfId="8" applyFill="1"/>
    <xf numFmtId="0" fontId="28" fillId="6" borderId="0" xfId="8" applyFont="1" applyFill="1" applyAlignment="1">
      <alignment wrapText="1"/>
    </xf>
    <xf numFmtId="0" fontId="28" fillId="7" borderId="5" xfId="8" applyFont="1" applyFill="1" applyBorder="1" applyAlignment="1">
      <alignment wrapText="1"/>
    </xf>
    <xf numFmtId="0" fontId="1" fillId="5" borderId="5" xfId="3" applyFont="1" applyFill="1" applyBorder="1"/>
    <xf numFmtId="0" fontId="27" fillId="5" borderId="5" xfId="8" applyFill="1" applyBorder="1"/>
    <xf numFmtId="0" fontId="28" fillId="5" borderId="5" xfId="8" applyFont="1" applyFill="1" applyBorder="1"/>
    <xf numFmtId="9" fontId="28" fillId="5" borderId="5" xfId="8" applyNumberFormat="1" applyFont="1" applyFill="1" applyBorder="1"/>
    <xf numFmtId="164" fontId="28" fillId="5" borderId="5" xfId="1" applyNumberFormat="1" applyFont="1" applyFill="1" applyBorder="1"/>
    <xf numFmtId="0" fontId="23" fillId="5" borderId="4" xfId="0" applyFont="1" applyFill="1" applyBorder="1" applyAlignment="1">
      <alignment horizontal="left" wrapText="1"/>
    </xf>
    <xf numFmtId="164" fontId="23" fillId="5" borderId="4" xfId="1" applyNumberFormat="1" applyFont="1" applyFill="1" applyBorder="1" applyAlignment="1" applyProtection="1">
      <alignment horizontal="right" wrapText="1"/>
    </xf>
    <xf numFmtId="164" fontId="23" fillId="5" borderId="4" xfId="1" applyNumberFormat="1" applyFont="1" applyFill="1" applyBorder="1" applyAlignment="1">
      <alignment horizontal="right" wrapText="1"/>
    </xf>
    <xf numFmtId="0" fontId="24" fillId="5" borderId="4" xfId="0" applyFont="1" applyFill="1" applyBorder="1" applyAlignment="1">
      <alignment horizontal="left" wrapText="1"/>
    </xf>
    <xf numFmtId="164" fontId="24" fillId="5" borderId="4" xfId="1" applyNumberFormat="1" applyFont="1" applyFill="1" applyBorder="1" applyAlignment="1">
      <alignment horizontal="right" wrapText="1"/>
    </xf>
    <xf numFmtId="0" fontId="31" fillId="6" borderId="0" xfId="0" applyFont="1" applyFill="1"/>
    <xf numFmtId="0" fontId="29" fillId="6" borderId="0" xfId="0" applyFont="1" applyFill="1"/>
    <xf numFmtId="0" fontId="11" fillId="6" borderId="0" xfId="0" applyFont="1" applyFill="1"/>
    <xf numFmtId="0" fontId="0" fillId="5" borderId="5" xfId="0" applyFill="1" applyBorder="1" applyAlignment="1">
      <alignment horizontal="center" vertical="center"/>
    </xf>
    <xf numFmtId="0" fontId="0" fillId="5" borderId="5" xfId="0" applyFill="1" applyBorder="1" applyAlignment="1">
      <alignment horizontal="center" vertical="center" wrapText="1"/>
    </xf>
    <xf numFmtId="0" fontId="19" fillId="5" borderId="5" xfId="0" applyFont="1" applyFill="1" applyBorder="1" applyAlignment="1">
      <alignment wrapText="1"/>
    </xf>
    <xf numFmtId="0" fontId="19" fillId="5" borderId="5" xfId="5" applyFont="1" applyFill="1" applyBorder="1" applyAlignment="1">
      <alignment wrapText="1"/>
    </xf>
    <xf numFmtId="0" fontId="17" fillId="5" borderId="5" xfId="5" applyFill="1" applyBorder="1" applyAlignment="1">
      <alignment wrapText="1"/>
    </xf>
    <xf numFmtId="0" fontId="2" fillId="0" borderId="5" xfId="0" applyFont="1" applyBorder="1"/>
    <xf numFmtId="0" fontId="0" fillId="0" borderId="5" xfId="0" applyBorder="1"/>
    <xf numFmtId="164" fontId="0" fillId="0" borderId="5" xfId="1" applyNumberFormat="1" applyFont="1" applyFill="1" applyBorder="1"/>
    <xf numFmtId="164" fontId="0" fillId="0" borderId="5" xfId="0" applyNumberFormat="1" applyBorder="1"/>
    <xf numFmtId="165" fontId="0" fillId="6" borderId="0" xfId="2" applyNumberFormat="1" applyFont="1" applyFill="1"/>
    <xf numFmtId="0" fontId="2" fillId="7" borderId="17" xfId="0" applyFont="1" applyFill="1" applyBorder="1"/>
    <xf numFmtId="0" fontId="2" fillId="7" borderId="17" xfId="0" applyFont="1" applyFill="1" applyBorder="1" applyAlignment="1">
      <alignment wrapText="1"/>
    </xf>
    <xf numFmtId="0" fontId="2" fillId="7" borderId="7" xfId="0" applyFont="1" applyFill="1" applyBorder="1"/>
    <xf numFmtId="0" fontId="2" fillId="7" borderId="6" xfId="0" applyFont="1" applyFill="1" applyBorder="1"/>
    <xf numFmtId="0" fontId="2" fillId="7" borderId="8" xfId="0" applyFont="1" applyFill="1" applyBorder="1"/>
    <xf numFmtId="9" fontId="0" fillId="0" borderId="5" xfId="2" applyFont="1" applyFill="1" applyBorder="1"/>
    <xf numFmtId="165" fontId="0" fillId="6" borderId="0" xfId="0" applyNumberFormat="1" applyFill="1"/>
    <xf numFmtId="9" fontId="0" fillId="6" borderId="0" xfId="0" applyNumberFormat="1" applyFill="1"/>
    <xf numFmtId="9" fontId="2" fillId="7" borderId="8" xfId="2" applyFont="1" applyFill="1" applyBorder="1" applyAlignment="1"/>
    <xf numFmtId="9" fontId="2" fillId="7" borderId="17" xfId="2" applyFont="1" applyFill="1" applyBorder="1" applyAlignment="1">
      <alignment wrapText="1"/>
    </xf>
    <xf numFmtId="0" fontId="0" fillId="6" borderId="0" xfId="0" applyFill="1" applyAlignment="1">
      <alignment wrapText="1"/>
    </xf>
    <xf numFmtId="9" fontId="2" fillId="7" borderId="5" xfId="2" applyFont="1" applyFill="1" applyBorder="1" applyAlignment="1"/>
    <xf numFmtId="9" fontId="2" fillId="6" borderId="0" xfId="2" applyFont="1" applyFill="1"/>
    <xf numFmtId="9" fontId="2" fillId="0" borderId="5" xfId="2" applyFont="1" applyFill="1" applyBorder="1"/>
    <xf numFmtId="9" fontId="2" fillId="7" borderId="7" xfId="2" applyFont="1" applyFill="1" applyBorder="1" applyAlignment="1"/>
    <xf numFmtId="0" fontId="2" fillId="7" borderId="12" xfId="0" applyFont="1" applyFill="1" applyBorder="1"/>
    <xf numFmtId="0" fontId="26" fillId="7" borderId="12" xfId="0" quotePrefix="1" applyFont="1" applyFill="1" applyBorder="1" applyAlignment="1">
      <alignment horizontal="right"/>
    </xf>
    <xf numFmtId="0" fontId="26" fillId="7" borderId="5" xfId="0" quotePrefix="1" applyFont="1" applyFill="1" applyBorder="1" applyAlignment="1">
      <alignment horizontal="right"/>
    </xf>
    <xf numFmtId="0" fontId="2" fillId="4" borderId="7" xfId="0" applyFont="1" applyFill="1" applyBorder="1"/>
    <xf numFmtId="168" fontId="0" fillId="5" borderId="7" xfId="0" applyNumberFormat="1" applyFill="1" applyBorder="1"/>
    <xf numFmtId="168" fontId="0" fillId="5" borderId="12" xfId="0" applyNumberFormat="1" applyFill="1" applyBorder="1"/>
    <xf numFmtId="0" fontId="0" fillId="6" borderId="20" xfId="0" applyFill="1" applyBorder="1"/>
    <xf numFmtId="164" fontId="0" fillId="5" borderId="7" xfId="1" applyNumberFormat="1" applyFont="1" applyFill="1" applyBorder="1"/>
    <xf numFmtId="164" fontId="8" fillId="5" borderId="12" xfId="1" applyNumberFormat="1" applyFont="1" applyFill="1" applyBorder="1"/>
    <xf numFmtId="164" fontId="8" fillId="5" borderId="5" xfId="1" applyNumberFormat="1" applyFont="1" applyFill="1" applyBorder="1"/>
    <xf numFmtId="164" fontId="8" fillId="0" borderId="12" xfId="1" applyNumberFormat="1" applyFont="1" applyFill="1" applyBorder="1"/>
    <xf numFmtId="164" fontId="8" fillId="0" borderId="5" xfId="1" applyNumberFormat="1" applyFont="1" applyFill="1" applyBorder="1"/>
    <xf numFmtId="164" fontId="0" fillId="5" borderId="12" xfId="1" applyNumberFormat="1" applyFont="1" applyFill="1" applyBorder="1"/>
    <xf numFmtId="165" fontId="0" fillId="5" borderId="7" xfId="0" applyNumberFormat="1" applyFill="1" applyBorder="1"/>
    <xf numFmtId="165" fontId="0" fillId="5" borderId="12" xfId="0" applyNumberFormat="1" applyFill="1" applyBorder="1"/>
    <xf numFmtId="165" fontId="0" fillId="5" borderId="14" xfId="2" applyNumberFormat="1" applyFont="1" applyFill="1" applyBorder="1"/>
    <xf numFmtId="165" fontId="0" fillId="5" borderId="15" xfId="2" applyNumberFormat="1" applyFont="1" applyFill="1" applyBorder="1"/>
    <xf numFmtId="0" fontId="2" fillId="6" borderId="0" xfId="0" applyFont="1" applyFill="1" applyAlignment="1">
      <alignment wrapText="1"/>
    </xf>
    <xf numFmtId="0" fontId="31" fillId="0" borderId="0" xfId="0" applyFont="1"/>
    <xf numFmtId="9" fontId="14" fillId="6" borderId="0" xfId="2" applyFont="1" applyFill="1" applyAlignment="1">
      <alignment horizontal="left" wrapText="1"/>
    </xf>
    <xf numFmtId="9" fontId="12" fillId="6" borderId="0" xfId="2" applyFont="1" applyFill="1" applyAlignment="1">
      <alignment horizontal="left"/>
    </xf>
    <xf numFmtId="0" fontId="26" fillId="7" borderId="7" xfId="0" quotePrefix="1" applyFont="1" applyFill="1" applyBorder="1" applyAlignment="1">
      <alignment horizontal="right"/>
    </xf>
    <xf numFmtId="164" fontId="8" fillId="5" borderId="7" xfId="1" applyNumberFormat="1" applyFont="1" applyFill="1" applyBorder="1"/>
    <xf numFmtId="164" fontId="8" fillId="0" borderId="7" xfId="1" applyNumberFormat="1" applyFont="1" applyFill="1" applyBorder="1"/>
    <xf numFmtId="165" fontId="0" fillId="5" borderId="21" xfId="2" applyNumberFormat="1" applyFont="1" applyFill="1" applyBorder="1"/>
    <xf numFmtId="0" fontId="2" fillId="7" borderId="11" xfId="0" applyFont="1" applyFill="1" applyBorder="1" applyAlignment="1">
      <alignment horizontal="center"/>
    </xf>
    <xf numFmtId="0" fontId="2" fillId="7" borderId="13" xfId="0" applyFont="1" applyFill="1" applyBorder="1" applyAlignment="1">
      <alignment horizontal="center"/>
    </xf>
    <xf numFmtId="0" fontId="0" fillId="6" borderId="13" xfId="0" applyFill="1" applyBorder="1"/>
    <xf numFmtId="0" fontId="0" fillId="6" borderId="16" xfId="0" applyFill="1" applyBorder="1"/>
    <xf numFmtId="165" fontId="0" fillId="6" borderId="13" xfId="2" applyNumberFormat="1" applyFont="1" applyFill="1" applyBorder="1"/>
    <xf numFmtId="164" fontId="1" fillId="5" borderId="5" xfId="1" applyNumberFormat="1" applyFont="1" applyFill="1" applyBorder="1" applyAlignment="1">
      <alignment horizontal="right"/>
    </xf>
    <xf numFmtId="0" fontId="0" fillId="7" borderId="5" xfId="0" applyFill="1" applyBorder="1"/>
    <xf numFmtId="0" fontId="8" fillId="5" borderId="5" xfId="8" applyFont="1" applyFill="1" applyBorder="1"/>
    <xf numFmtId="9" fontId="36" fillId="7" borderId="0" xfId="2" applyFont="1" applyFill="1" applyAlignment="1">
      <alignment horizontal="center" vertical="center" wrapText="1"/>
    </xf>
    <xf numFmtId="165" fontId="23" fillId="5" borderId="1" xfId="0" applyNumberFormat="1" applyFont="1" applyFill="1" applyBorder="1" applyAlignment="1">
      <alignment horizontal="center" wrapText="1"/>
    </xf>
    <xf numFmtId="9" fontId="26" fillId="6" borderId="5" xfId="2" applyFont="1" applyFill="1" applyBorder="1" applyAlignment="1">
      <alignment horizontal="center"/>
    </xf>
    <xf numFmtId="9" fontId="8" fillId="5" borderId="5" xfId="2" applyFont="1" applyFill="1" applyBorder="1"/>
    <xf numFmtId="0" fontId="32" fillId="6" borderId="0" xfId="0" applyFont="1" applyFill="1" applyAlignment="1">
      <alignment horizontal="left"/>
    </xf>
    <xf numFmtId="164" fontId="0" fillId="6" borderId="5" xfId="1" applyNumberFormat="1" applyFont="1" applyFill="1" applyBorder="1"/>
    <xf numFmtId="165" fontId="0" fillId="6" borderId="5" xfId="2" applyNumberFormat="1" applyFont="1" applyFill="1" applyBorder="1"/>
    <xf numFmtId="165" fontId="2" fillId="7" borderId="8" xfId="2" applyNumberFormat="1" applyFont="1" applyFill="1" applyBorder="1"/>
    <xf numFmtId="0" fontId="2" fillId="7" borderId="17" xfId="0" applyFont="1" applyFill="1" applyBorder="1" applyAlignment="1">
      <alignment vertical="center" wrapText="1"/>
    </xf>
    <xf numFmtId="0" fontId="2" fillId="7" borderId="5" xfId="0" applyFont="1" applyFill="1" applyBorder="1" applyAlignment="1">
      <alignment vertical="center" wrapText="1"/>
    </xf>
    <xf numFmtId="165" fontId="2" fillId="7" borderId="17" xfId="2" applyNumberFormat="1" applyFont="1" applyFill="1" applyBorder="1" applyAlignment="1">
      <alignment vertical="center" wrapText="1"/>
    </xf>
    <xf numFmtId="0" fontId="0" fillId="7" borderId="8" xfId="0" applyFill="1" applyBorder="1" applyAlignment="1">
      <alignment horizontal="center"/>
    </xf>
    <xf numFmtId="0" fontId="0" fillId="7" borderId="5" xfId="0" applyFill="1" applyBorder="1" applyAlignment="1">
      <alignment horizontal="center"/>
    </xf>
    <xf numFmtId="0" fontId="0" fillId="7" borderId="7" xfId="0" applyFill="1" applyBorder="1" applyAlignment="1">
      <alignment horizontal="center"/>
    </xf>
    <xf numFmtId="9" fontId="2" fillId="6" borderId="0" xfId="2" applyFont="1" applyFill="1" applyBorder="1"/>
    <xf numFmtId="0" fontId="0" fillId="5" borderId="5" xfId="3" applyFont="1" applyFill="1" applyBorder="1"/>
    <xf numFmtId="164" fontId="1" fillId="5" borderId="5" xfId="1" applyNumberFormat="1" applyFont="1" applyFill="1" applyBorder="1"/>
    <xf numFmtId="165" fontId="7" fillId="6" borderId="0" xfId="2" applyNumberFormat="1" applyFont="1" applyFill="1"/>
    <xf numFmtId="10" fontId="7" fillId="6" borderId="0" xfId="2" applyNumberFormat="1" applyFont="1" applyFill="1"/>
    <xf numFmtId="0" fontId="8" fillId="2" borderId="0" xfId="0" applyFont="1" applyFill="1" applyAlignment="1">
      <alignment horizontal="center" wrapText="1"/>
    </xf>
    <xf numFmtId="0" fontId="2" fillId="7" borderId="18" xfId="0" applyFont="1" applyFill="1" applyBorder="1" applyAlignment="1">
      <alignment horizontal="center"/>
    </xf>
    <xf numFmtId="0" fontId="2" fillId="7" borderId="19" xfId="0" applyFont="1" applyFill="1" applyBorder="1" applyAlignment="1">
      <alignment horizontal="center"/>
    </xf>
    <xf numFmtId="0" fontId="32" fillId="6" borderId="0" xfId="0" applyFont="1" applyFill="1" applyAlignment="1">
      <alignment horizontal="left"/>
    </xf>
    <xf numFmtId="0" fontId="37" fillId="6" borderId="22" xfId="0" applyFont="1" applyFill="1" applyBorder="1" applyAlignment="1">
      <alignment horizontal="left" vertical="center" wrapText="1"/>
    </xf>
    <xf numFmtId="0" fontId="2" fillId="7" borderId="5" xfId="0" applyFont="1" applyFill="1" applyBorder="1" applyAlignment="1">
      <alignment horizontal="center"/>
    </xf>
    <xf numFmtId="0" fontId="2" fillId="7" borderId="7" xfId="0" applyFont="1" applyFill="1" applyBorder="1" applyAlignment="1">
      <alignment horizontal="center"/>
    </xf>
    <xf numFmtId="0" fontId="2" fillId="7" borderId="6" xfId="0" applyFont="1" applyFill="1" applyBorder="1" applyAlignment="1">
      <alignment horizontal="center"/>
    </xf>
    <xf numFmtId="0" fontId="2" fillId="7" borderId="8" xfId="0" applyFont="1" applyFill="1" applyBorder="1" applyAlignment="1">
      <alignment horizontal="center"/>
    </xf>
  </cellXfs>
  <cellStyles count="9">
    <cellStyle name="Center" xfId="7" xr:uid="{350EE923-5E8A-417D-A941-02ADC12F65C0}"/>
    <cellStyle name="Currency" xfId="1" builtinId="4"/>
    <cellStyle name="Currency 2" xfId="4" xr:uid="{A3A4E39F-B472-4F66-A7D1-54885698DD08}"/>
    <cellStyle name="Hyperlink" xfId="5" builtinId="8"/>
    <cellStyle name="Normal" xfId="0" builtinId="0"/>
    <cellStyle name="Normal 2" xfId="3" xr:uid="{5A542708-44E7-4666-A2E2-DC2EC968B63E}"/>
    <cellStyle name="Normal 2 2" xfId="6" xr:uid="{8E999F37-9D3C-4E86-B3B4-2F2FE347F95B}"/>
    <cellStyle name="Normal 3" xfId="8" xr:uid="{7F4DF5E1-5097-4B2D-ABD4-57CE8941763B}"/>
    <cellStyle name="Percent" xfId="2" builtinId="5"/>
  </cellStyles>
  <dxfs count="0"/>
  <tableStyles count="0" defaultTableStyle="TableStyleMedium2" defaultPivotStyle="PivotStyleLight16"/>
  <colors>
    <mruColors>
      <color rgb="FF008FBC"/>
      <color rgb="FF004157"/>
      <color rgb="FF00A9F4"/>
      <color rgb="FF005570"/>
      <color rgb="FFCCD9DD"/>
      <color rgb="FFF0AB00"/>
      <color rgb="FF0092C0"/>
      <color rgb="FFF2F2F2"/>
      <color rgb="FFC6F1FF"/>
      <color rgb="FF5C5E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stacked"/>
        <c:varyColors val="0"/>
        <c:ser>
          <c:idx val="0"/>
          <c:order val="0"/>
          <c:tx>
            <c:strRef>
              <c:f>'Slide 11 and 12 - Data'!$A$6</c:f>
              <c:strCache>
                <c:ptCount val="1"/>
                <c:pt idx="0">
                  <c:v>NHE (Trillions)</c:v>
                </c:pt>
              </c:strCache>
            </c:strRef>
          </c:tx>
          <c:spPr>
            <a:solidFill>
              <a:srgbClr val="00A9F4"/>
            </a:solidFill>
            <a:ln>
              <a:noFill/>
            </a:ln>
            <a:effectLst/>
          </c:spPr>
          <c:invertIfNegative val="0"/>
          <c:cat>
            <c:numRef>
              <c:extLst>
                <c:ext xmlns:c15="http://schemas.microsoft.com/office/drawing/2012/chart" uri="{02D57815-91ED-43cb-92C2-25804820EDAC}">
                  <c15:fullRef>
                    <c15:sqref>'Slide 11 and 12 - Data'!$B$5:$AF$5</c15:sqref>
                  </c15:fullRef>
                </c:ext>
              </c:extLst>
              <c:f>('Slide 11 and 12 - Data'!$B$5,'Slide 11 and 12 - Data'!$G$5,'Slide 11 and 12 - Data'!$L$5,'Slide 11 and 12 - Data'!$Q$5,'Slide 11 and 12 - Data'!$V$5)</c:f>
              <c:numCache>
                <c:formatCode>General</c:formatCode>
                <c:ptCount val="5"/>
                <c:pt idx="0">
                  <c:v>2001</c:v>
                </c:pt>
                <c:pt idx="1">
                  <c:v>2006</c:v>
                </c:pt>
                <c:pt idx="2">
                  <c:v>2011</c:v>
                </c:pt>
                <c:pt idx="3">
                  <c:v>2016</c:v>
                </c:pt>
                <c:pt idx="4">
                  <c:v>2021</c:v>
                </c:pt>
              </c:numCache>
            </c:numRef>
          </c:cat>
          <c:val>
            <c:numRef>
              <c:extLst>
                <c:ext xmlns:c15="http://schemas.microsoft.com/office/drawing/2012/chart" uri="{02D57815-91ED-43cb-92C2-25804820EDAC}">
                  <c15:fullRef>
                    <c15:sqref>'Slide 11 and 12 - Data'!$B$6:$AF$6</c15:sqref>
                  </c15:fullRef>
                </c:ext>
              </c:extLst>
              <c:f>('Slide 11 and 12 - Data'!$B$6,'Slide 11 and 12 - Data'!$G$6,'Slide 11 and 12 - Data'!$L$6,'Slide 11 and 12 - Data'!$Q$6,'Slide 11 and 12 - Data'!$V$6)</c:f>
              <c:numCache>
                <c:formatCode>_("$"* #,##0.0_);_("$"* \(#,##0.0\);_("$"* "-"??_);_(@_)</c:formatCode>
                <c:ptCount val="5"/>
                <c:pt idx="0">
                  <c:v>1.4834149999999999</c:v>
                </c:pt>
                <c:pt idx="1">
                  <c:v>2.1650929999999997</c:v>
                </c:pt>
                <c:pt idx="2">
                  <c:v>2.6765400000000001</c:v>
                </c:pt>
                <c:pt idx="3">
                  <c:v>3.307404</c:v>
                </c:pt>
                <c:pt idx="4">
                  <c:v>4.2551270000000008</c:v>
                </c:pt>
              </c:numCache>
            </c:numRef>
          </c:val>
          <c:extLst>
            <c:ext xmlns:c16="http://schemas.microsoft.com/office/drawing/2014/chart" uri="{C3380CC4-5D6E-409C-BE32-E72D297353CC}">
              <c16:uniqueId val="{00000000-D738-45B3-A809-1AE8480714F8}"/>
            </c:ext>
          </c:extLst>
        </c:ser>
        <c:ser>
          <c:idx val="1"/>
          <c:order val="1"/>
          <c:tx>
            <c:strRef>
              <c:f>'Slide 11 and 12 - Data'!$A$7</c:f>
              <c:strCache>
                <c:ptCount val="1"/>
                <c:pt idx="0">
                  <c:v>GDP (Trillions)</c:v>
                </c:pt>
              </c:strCache>
            </c:strRef>
          </c:tx>
          <c:spPr>
            <a:solidFill>
              <a:schemeClr val="accent3">
                <a:lumMod val="60000"/>
                <a:lumOff val="40000"/>
              </a:schemeClr>
            </a:solidFill>
            <a:ln>
              <a:noFill/>
            </a:ln>
            <a:effectLst/>
          </c:spPr>
          <c:invertIfNegative val="0"/>
          <c:cat>
            <c:numRef>
              <c:extLst>
                <c:ext xmlns:c15="http://schemas.microsoft.com/office/drawing/2012/chart" uri="{02D57815-91ED-43cb-92C2-25804820EDAC}">
                  <c15:fullRef>
                    <c15:sqref>'Slide 11 and 12 - Data'!$B$5:$AF$5</c15:sqref>
                  </c15:fullRef>
                </c:ext>
              </c:extLst>
              <c:f>('Slide 11 and 12 - Data'!$B$5,'Slide 11 and 12 - Data'!$G$5,'Slide 11 and 12 - Data'!$L$5,'Slide 11 and 12 - Data'!$Q$5,'Slide 11 and 12 - Data'!$V$5)</c:f>
              <c:numCache>
                <c:formatCode>General</c:formatCode>
                <c:ptCount val="5"/>
                <c:pt idx="0">
                  <c:v>2001</c:v>
                </c:pt>
                <c:pt idx="1">
                  <c:v>2006</c:v>
                </c:pt>
                <c:pt idx="2">
                  <c:v>2011</c:v>
                </c:pt>
                <c:pt idx="3">
                  <c:v>2016</c:v>
                </c:pt>
                <c:pt idx="4">
                  <c:v>2021</c:v>
                </c:pt>
              </c:numCache>
            </c:numRef>
          </c:cat>
          <c:val>
            <c:numRef>
              <c:extLst>
                <c:ext xmlns:c15="http://schemas.microsoft.com/office/drawing/2012/chart" uri="{02D57815-91ED-43cb-92C2-25804820EDAC}">
                  <c15:fullRef>
                    <c15:sqref>'Slide 11 and 12 - Data'!$B$7:$AF$7</c15:sqref>
                  </c15:fullRef>
                </c:ext>
              </c:extLst>
              <c:f>('Slide 11 and 12 - Data'!$B$7,'Slide 11 and 12 - Data'!$G$7,'Slide 11 and 12 - Data'!$L$7,'Slide 11 and 12 - Data'!$Q$7,'Slide 11 and 12 - Data'!$V$7)</c:f>
              <c:numCache>
                <c:formatCode>_("$"* #,##0.0_);_("$"* \(#,##0.0\);_("$"* "-"??_);_(@_)</c:formatCode>
                <c:ptCount val="5"/>
                <c:pt idx="0">
                  <c:v>10.581899999999999</c:v>
                </c:pt>
                <c:pt idx="1">
                  <c:v>13.8156</c:v>
                </c:pt>
                <c:pt idx="2">
                  <c:v>15.5997</c:v>
                </c:pt>
                <c:pt idx="3">
                  <c:v>18.8049</c:v>
                </c:pt>
                <c:pt idx="4">
                  <c:v>23.594000000000001</c:v>
                </c:pt>
              </c:numCache>
            </c:numRef>
          </c:val>
          <c:extLst>
            <c:ext xmlns:c16="http://schemas.microsoft.com/office/drawing/2014/chart" uri="{C3380CC4-5D6E-409C-BE32-E72D297353CC}">
              <c16:uniqueId val="{00000001-D738-45B3-A809-1AE8480714F8}"/>
            </c:ext>
          </c:extLst>
        </c:ser>
        <c:dLbls>
          <c:showLegendKey val="0"/>
          <c:showVal val="0"/>
          <c:showCatName val="0"/>
          <c:showSerName val="0"/>
          <c:showPercent val="0"/>
          <c:showBubbleSize val="0"/>
        </c:dLbls>
        <c:gapWidth val="150"/>
        <c:overlap val="100"/>
        <c:axId val="843478447"/>
        <c:axId val="843482607"/>
      </c:barChart>
      <c:catAx>
        <c:axId val="843478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3482607"/>
        <c:crosses val="autoZero"/>
        <c:auto val="1"/>
        <c:lblAlgn val="ctr"/>
        <c:lblOffset val="100"/>
        <c:noMultiLvlLbl val="0"/>
      </c:catAx>
      <c:valAx>
        <c:axId val="843482607"/>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34784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'Slide 21 - Data'!$C$101</c:f>
              <c:strCache>
                <c:ptCount val="1"/>
                <c:pt idx="0">
                  <c:v>Washington, Average Family Premium as a Percent of Average Wages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'Slide 21 - Data'!$K$3:$P$3</c:f>
              <c:numCache>
                <c:formatCode>General</c:formatCode>
                <c:ptCount val="6"/>
                <c:pt idx="0">
                  <c:v>2011</c:v>
                </c:pt>
                <c:pt idx="1">
                  <c:v>2013</c:v>
                </c:pt>
                <c:pt idx="2">
                  <c:v>2015</c:v>
                </c:pt>
                <c:pt idx="3">
                  <c:v>2017</c:v>
                </c:pt>
                <c:pt idx="4">
                  <c:v>2019</c:v>
                </c:pt>
                <c:pt idx="5">
                  <c:v>2021</c:v>
                </c:pt>
              </c:numCache>
            </c:numRef>
          </c:cat>
          <c:val>
            <c:numRef>
              <c:f>'Slide 21 - Data'!$K$101:$P$101</c:f>
              <c:numCache>
                <c:formatCode>0.0%</c:formatCode>
                <c:ptCount val="6"/>
                <c:pt idx="0">
                  <c:v>0.28955847255369926</c:v>
                </c:pt>
                <c:pt idx="1">
                  <c:v>0.30180456901516606</c:v>
                </c:pt>
                <c:pt idx="2">
                  <c:v>0.30785039807443065</c:v>
                </c:pt>
                <c:pt idx="3">
                  <c:v>0.33876130828114126</c:v>
                </c:pt>
                <c:pt idx="4">
                  <c:v>0.32300870686875199</c:v>
                </c:pt>
                <c:pt idx="5">
                  <c:v>0.31879546115798663</c:v>
                </c:pt>
              </c:numCache>
            </c:numRef>
          </c:val>
          <c:extLst>
            <c:ext xmlns:c16="http://schemas.microsoft.com/office/drawing/2014/chart" uri="{C3380CC4-5D6E-409C-BE32-E72D297353CC}">
              <c16:uniqueId val="{00000000-F659-4130-AEE3-FBBFA6921127}"/>
            </c:ext>
          </c:extLst>
        </c:ser>
        <c:ser>
          <c:idx val="4"/>
          <c:order val="1"/>
          <c:tx>
            <c:strRef>
              <c:f>'Slide 21 - Data'!$C$100</c:f>
              <c:strCache>
                <c:ptCount val="1"/>
                <c:pt idx="0">
                  <c:v>Washington, Average Family Deductible as a Percent of Average Wages</c:v>
                </c:pt>
              </c:strCache>
            </c:strRef>
          </c:tx>
          <c:spPr>
            <a:solidFill>
              <a:schemeClr val="accent5"/>
            </a:solidFill>
            <a:ln>
              <a:noFill/>
            </a:ln>
            <a:effectLst/>
          </c:spPr>
          <c:invertIfNegative val="0"/>
          <c:dLbls>
            <c:spPr>
              <a:solidFill>
                <a:srgbClr val="004157">
                  <a:alpha val="49804"/>
                </a:srgb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'Slide 21 - Data'!$K$3:$P$3</c:f>
              <c:numCache>
                <c:formatCode>General</c:formatCode>
                <c:ptCount val="6"/>
                <c:pt idx="0">
                  <c:v>2011</c:v>
                </c:pt>
                <c:pt idx="1">
                  <c:v>2013</c:v>
                </c:pt>
                <c:pt idx="2">
                  <c:v>2015</c:v>
                </c:pt>
                <c:pt idx="3">
                  <c:v>2017</c:v>
                </c:pt>
                <c:pt idx="4">
                  <c:v>2019</c:v>
                </c:pt>
                <c:pt idx="5">
                  <c:v>2021</c:v>
                </c:pt>
              </c:numCache>
            </c:numRef>
          </c:cat>
          <c:val>
            <c:numRef>
              <c:f>'Slide 21 - Data'!$K$100:$P$100</c:f>
              <c:numCache>
                <c:formatCode>0.0%</c:formatCode>
                <c:ptCount val="6"/>
                <c:pt idx="0">
                  <c:v>4.019490851233095E-2</c:v>
                </c:pt>
                <c:pt idx="1">
                  <c:v>4.9356882319063163E-2</c:v>
                </c:pt>
                <c:pt idx="2">
                  <c:v>5.0935012034808366E-2</c:v>
                </c:pt>
                <c:pt idx="3">
                  <c:v>5.0800278357689632E-2</c:v>
                </c:pt>
                <c:pt idx="4">
                  <c:v>5.5385359561431799E-2</c:v>
                </c:pt>
                <c:pt idx="5">
                  <c:v>5.0945592086121615E-2</c:v>
                </c:pt>
              </c:numCache>
            </c:numRef>
          </c:val>
          <c:extLst>
            <c:ext xmlns:c16="http://schemas.microsoft.com/office/drawing/2014/chart" uri="{C3380CC4-5D6E-409C-BE32-E72D297353CC}">
              <c16:uniqueId val="{00000002-F659-4130-AEE3-FBBFA6921127}"/>
            </c:ext>
          </c:extLst>
        </c:ser>
        <c:dLbls>
          <c:dLblPos val="ctr"/>
          <c:showLegendKey val="0"/>
          <c:showVal val="1"/>
          <c:showCatName val="0"/>
          <c:showSerName val="0"/>
          <c:showPercent val="0"/>
          <c:showBubbleSize val="0"/>
        </c:dLbls>
        <c:gapWidth val="150"/>
        <c:overlap val="100"/>
        <c:axId val="242838880"/>
        <c:axId val="242852192"/>
      </c:barChart>
      <c:catAx>
        <c:axId val="242838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2852192"/>
        <c:crosses val="autoZero"/>
        <c:auto val="1"/>
        <c:lblAlgn val="ctr"/>
        <c:lblOffset val="100"/>
        <c:noMultiLvlLbl val="0"/>
      </c:catAx>
      <c:valAx>
        <c:axId val="2428521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Percent</a:t>
                </a:r>
                <a:r>
                  <a:rPr lang="en-US" baseline="0"/>
                  <a:t> of Average Wages</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2838880"/>
        <c:crosses val="autoZero"/>
        <c:crossBetween val="between"/>
      </c:valAx>
      <c:spPr>
        <a:noFill/>
        <a:ln>
          <a:noFill/>
        </a:ln>
        <a:effectLst/>
      </c:spPr>
    </c:plotArea>
    <c:legend>
      <c:legendPos val="b"/>
      <c:layout>
        <c:manualLayout>
          <c:xMode val="edge"/>
          <c:yMode val="edge"/>
          <c:x val="1.1120310221300361E-2"/>
          <c:y val="0.88285181648118627"/>
          <c:w val="0.98147477989178522"/>
          <c:h val="8.97852928771917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'Slide 22 - Data'!$A$108</c:f>
              <c:strCache>
                <c:ptCount val="1"/>
                <c:pt idx="0">
                  <c:v>Washington</c:v>
                </c:pt>
              </c:strCache>
            </c:strRef>
          </c:tx>
          <c:spPr>
            <a:solidFill>
              <a:schemeClr val="accent1"/>
            </a:solidFill>
            <a:ln>
              <a:noFill/>
            </a:ln>
            <a:effectLst/>
          </c:spPr>
          <c:invertIfNegative val="0"/>
          <c:dPt>
            <c:idx val="0"/>
            <c:invertIfNegative val="0"/>
            <c:bubble3D val="0"/>
            <c:spPr>
              <a:solidFill>
                <a:schemeClr val="bg1">
                  <a:lumMod val="75000"/>
                </a:schemeClr>
              </a:solidFill>
              <a:ln>
                <a:noFill/>
              </a:ln>
              <a:effectLst/>
            </c:spPr>
            <c:extLst>
              <c:ext xmlns:c16="http://schemas.microsoft.com/office/drawing/2014/chart" uri="{C3380CC4-5D6E-409C-BE32-E72D297353CC}">
                <c16:uniqueId val="{00000000-3993-48B2-9FF6-E07DE5D8077A}"/>
              </c:ext>
            </c:extLst>
          </c:dPt>
          <c:dPt>
            <c:idx val="1"/>
            <c:invertIfNegative val="0"/>
            <c:bubble3D val="0"/>
            <c:spPr>
              <a:solidFill>
                <a:srgbClr val="004157"/>
              </a:solidFill>
              <a:ln>
                <a:noFill/>
              </a:ln>
              <a:effectLst/>
            </c:spPr>
            <c:extLst>
              <c:ext xmlns:c16="http://schemas.microsoft.com/office/drawing/2014/chart" uri="{C3380CC4-5D6E-409C-BE32-E72D297353CC}">
                <c16:uniqueId val="{00000001-3993-48B2-9FF6-E07DE5D8077A}"/>
              </c:ext>
            </c:extLst>
          </c:dPt>
          <c:dPt>
            <c:idx val="2"/>
            <c:invertIfNegative val="0"/>
            <c:bubble3D val="0"/>
            <c:spPr>
              <a:solidFill>
                <a:srgbClr val="004157"/>
              </a:solidFill>
              <a:ln>
                <a:noFill/>
              </a:ln>
              <a:effectLst/>
            </c:spPr>
            <c:extLst>
              <c:ext xmlns:c16="http://schemas.microsoft.com/office/drawing/2014/chart" uri="{C3380CC4-5D6E-409C-BE32-E72D297353CC}">
                <c16:uniqueId val="{00000002-3993-48B2-9FF6-E07DE5D8077A}"/>
              </c:ext>
            </c:extLst>
          </c:dPt>
          <c:dPt>
            <c:idx val="3"/>
            <c:invertIfNegative val="0"/>
            <c:bubble3D val="0"/>
            <c:spPr>
              <a:solidFill>
                <a:srgbClr val="004157"/>
              </a:solidFill>
              <a:ln>
                <a:noFill/>
              </a:ln>
              <a:effectLst/>
            </c:spPr>
            <c:extLst>
              <c:ext xmlns:c16="http://schemas.microsoft.com/office/drawing/2014/chart" uri="{C3380CC4-5D6E-409C-BE32-E72D297353CC}">
                <c16:uniqueId val="{00000003-3993-48B2-9FF6-E07DE5D8077A}"/>
              </c:ext>
            </c:extLst>
          </c:dPt>
          <c:dPt>
            <c:idx val="4"/>
            <c:invertIfNegative val="0"/>
            <c:bubble3D val="0"/>
            <c:spPr>
              <a:solidFill>
                <a:srgbClr val="004157"/>
              </a:solidFill>
              <a:ln>
                <a:noFill/>
              </a:ln>
              <a:effectLst/>
            </c:spPr>
            <c:extLst>
              <c:ext xmlns:c16="http://schemas.microsoft.com/office/drawing/2014/chart" uri="{C3380CC4-5D6E-409C-BE32-E72D297353CC}">
                <c16:uniqueId val="{00000004-3993-48B2-9FF6-E07DE5D8077A}"/>
              </c:ext>
            </c:extLst>
          </c:dPt>
          <c:dPt>
            <c:idx val="5"/>
            <c:invertIfNegative val="0"/>
            <c:bubble3D val="0"/>
            <c:spPr>
              <a:solidFill>
                <a:srgbClr val="004157"/>
              </a:solidFill>
              <a:ln>
                <a:noFill/>
              </a:ln>
              <a:effectLst/>
            </c:spPr>
            <c:extLst>
              <c:ext xmlns:c16="http://schemas.microsoft.com/office/drawing/2014/chart" uri="{C3380CC4-5D6E-409C-BE32-E72D297353CC}">
                <c16:uniqueId val="{00000005-3993-48B2-9FF6-E07DE5D8077A}"/>
              </c:ext>
            </c:extLst>
          </c:dPt>
          <c:dPt>
            <c:idx val="6"/>
            <c:invertIfNegative val="0"/>
            <c:bubble3D val="0"/>
            <c:spPr>
              <a:solidFill>
                <a:srgbClr val="004157"/>
              </a:solidFill>
              <a:ln>
                <a:noFill/>
              </a:ln>
              <a:effectLst/>
            </c:spPr>
            <c:extLst>
              <c:ext xmlns:c16="http://schemas.microsoft.com/office/drawing/2014/chart" uri="{C3380CC4-5D6E-409C-BE32-E72D297353CC}">
                <c16:uniqueId val="{00000006-3993-48B2-9FF6-E07DE5D8077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'Slide 22 - Data'!$B$61:$I$61</c15:sqref>
                  </c15:fullRef>
                </c:ext>
              </c:extLst>
              <c:f>('Slide 22 - Data'!$B$61:$G$61,'Slide 22 - Data'!$I$61)</c:f>
              <c:strCache>
                <c:ptCount val="7"/>
                <c:pt idx="0">
                  <c:v>Average</c:v>
                </c:pt>
                <c:pt idx="1">
                  <c:v>White</c:v>
                </c:pt>
                <c:pt idx="2">
                  <c:v>Black</c:v>
                </c:pt>
                <c:pt idx="3">
                  <c:v>American Indian / Alaskan Native</c:v>
                </c:pt>
                <c:pt idx="4">
                  <c:v>Asian </c:v>
                </c:pt>
                <c:pt idx="5">
                  <c:v>Other Race</c:v>
                </c:pt>
                <c:pt idx="6">
                  <c:v>Hispanic Ethnicity</c:v>
                </c:pt>
              </c:strCache>
            </c:strRef>
          </c:cat>
          <c:val>
            <c:numRef>
              <c:extLst>
                <c:ext xmlns:c15="http://schemas.microsoft.com/office/drawing/2012/chart" uri="{02D57815-91ED-43cb-92C2-25804820EDAC}">
                  <c15:fullRef>
                    <c15:sqref>'Slide 22 - Data'!$B$108:$I$108</c15:sqref>
                  </c15:fullRef>
                </c:ext>
              </c:extLst>
              <c:f>('Slide 22 - Data'!$B$108:$G$108,'Slide 22 - Data'!$I$108)</c:f>
              <c:numCache>
                <c:formatCode>0%</c:formatCode>
                <c:ptCount val="7"/>
                <c:pt idx="0">
                  <c:v>0.1013539890777143</c:v>
                </c:pt>
                <c:pt idx="1">
                  <c:v>7.0681173954000004E-2</c:v>
                </c:pt>
                <c:pt idx="2">
                  <c:v>0.11184203624</c:v>
                </c:pt>
                <c:pt idx="3">
                  <c:v>0.11677203956</c:v>
                </c:pt>
                <c:pt idx="4">
                  <c:v>4.2824049811999998E-2</c:v>
                </c:pt>
                <c:pt idx="5">
                  <c:v>0.12351691294</c:v>
                </c:pt>
                <c:pt idx="6">
                  <c:v>0.17722858896999999</c:v>
                </c:pt>
              </c:numCache>
            </c:numRef>
          </c:val>
          <c:extLst>
            <c:ext xmlns:c16="http://schemas.microsoft.com/office/drawing/2014/chart" uri="{C3380CC4-5D6E-409C-BE32-E72D297353CC}">
              <c16:uniqueId val="{00000000-CE11-4DDC-9C08-B3AF016B9AC2}"/>
            </c:ext>
          </c:extLst>
        </c:ser>
        <c:dLbls>
          <c:showLegendKey val="0"/>
          <c:showVal val="0"/>
          <c:showCatName val="0"/>
          <c:showSerName val="0"/>
          <c:showPercent val="0"/>
          <c:showBubbleSize val="0"/>
        </c:dLbls>
        <c:gapWidth val="219"/>
        <c:overlap val="-27"/>
        <c:axId val="304874512"/>
        <c:axId val="304864528"/>
      </c:barChart>
      <c:catAx>
        <c:axId val="304874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4864528"/>
        <c:crosses val="autoZero"/>
        <c:auto val="1"/>
        <c:lblAlgn val="ctr"/>
        <c:lblOffset val="100"/>
        <c:noMultiLvlLbl val="0"/>
      </c:catAx>
      <c:valAx>
        <c:axId val="30486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48745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'Slide 23 and 24 - Data'!$B$51</c:f>
              <c:strCache>
                <c:ptCount val="1"/>
                <c:pt idx="0">
                  <c:v>Washington</c:v>
                </c:pt>
              </c:strCache>
            </c:strRef>
          </c:tx>
          <c:spPr>
            <a:solidFill>
              <a:srgbClr val="00415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'Slide 23 and 24 - Data'!$D$3:$F$3</c:f>
              <c:strCache>
                <c:ptCount val="3"/>
                <c:pt idx="0">
                  <c:v>Share with Medical Debt in Collections, Overall</c:v>
                </c:pt>
                <c:pt idx="1">
                  <c:v>Share with Medical Debt in Collections, Communities of Color</c:v>
                </c:pt>
                <c:pt idx="2">
                  <c:v>Share with Medical Debt in Collections, Majority White Communities</c:v>
                </c:pt>
              </c:strCache>
            </c:strRef>
          </c:cat>
          <c:val>
            <c:numRef>
              <c:f>'Slide 23 and 24 - Data'!$D$51:$F$51</c:f>
              <c:numCache>
                <c:formatCode>0%</c:formatCode>
                <c:ptCount val="3"/>
                <c:pt idx="0">
                  <c:v>4.9685E-2</c:v>
                </c:pt>
                <c:pt idx="1">
                  <c:v>6.2223100000000003E-2</c:v>
                </c:pt>
                <c:pt idx="2">
                  <c:v>4.4212099999999997E-2</c:v>
                </c:pt>
              </c:numCache>
            </c:numRef>
          </c:val>
          <c:extLst>
            <c:ext xmlns:c16="http://schemas.microsoft.com/office/drawing/2014/chart" uri="{C3380CC4-5D6E-409C-BE32-E72D297353CC}">
              <c16:uniqueId val="{00000000-21E8-426F-A6F7-5F1C05BC58B2}"/>
            </c:ext>
          </c:extLst>
        </c:ser>
        <c:ser>
          <c:idx val="1"/>
          <c:order val="1"/>
          <c:tx>
            <c:strRef>
              <c:f>'Slide 23 and 24 - Data'!$B$55</c:f>
              <c:strCache>
                <c:ptCount val="1"/>
                <c:pt idx="0">
                  <c:v>United States</c:v>
                </c:pt>
              </c:strCache>
            </c:strRef>
          </c:tx>
          <c:spPr>
            <a:solidFill>
              <a:schemeClr val="bg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'Slide 23 and 24 - Data'!$D$55:$F$55</c:f>
              <c:numCache>
                <c:formatCode>0%</c:formatCode>
                <c:ptCount val="3"/>
                <c:pt idx="0">
                  <c:v>0.12187942156862747</c:v>
                </c:pt>
                <c:pt idx="1">
                  <c:v>0.18351903829787236</c:v>
                </c:pt>
                <c:pt idx="2">
                  <c:v>0.10950976666666665</c:v>
                </c:pt>
              </c:numCache>
            </c:numRef>
          </c:val>
          <c:extLst>
            <c:ext xmlns:c16="http://schemas.microsoft.com/office/drawing/2014/chart" uri="{C3380CC4-5D6E-409C-BE32-E72D297353CC}">
              <c16:uniqueId val="{00000001-21E8-426F-A6F7-5F1C05BC58B2}"/>
            </c:ext>
          </c:extLst>
        </c:ser>
        <c:dLbls>
          <c:dLblPos val="outEnd"/>
          <c:showLegendKey val="0"/>
          <c:showVal val="1"/>
          <c:showCatName val="0"/>
          <c:showSerName val="0"/>
          <c:showPercent val="0"/>
          <c:showBubbleSize val="0"/>
        </c:dLbls>
        <c:gapWidth val="219"/>
        <c:overlap val="-27"/>
        <c:axId val="698374240"/>
        <c:axId val="698379648"/>
      </c:barChart>
      <c:catAx>
        <c:axId val="698374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8379648"/>
        <c:crosses val="autoZero"/>
        <c:auto val="1"/>
        <c:lblAlgn val="ctr"/>
        <c:lblOffset val="100"/>
        <c:noMultiLvlLbl val="0"/>
      </c:catAx>
      <c:valAx>
        <c:axId val="6983796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83742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'Slide 23 and 24 - Data'!$B$51</c:f>
              <c:strCache>
                <c:ptCount val="1"/>
                <c:pt idx="0">
                  <c:v>Washington</c:v>
                </c:pt>
              </c:strCache>
            </c:strRef>
          </c:tx>
          <c:spPr>
            <a:solidFill>
              <a:schemeClr val="accent1"/>
            </a:solidFill>
            <a:ln>
              <a:noFill/>
            </a:ln>
            <a:effectLst/>
          </c:spPr>
          <c:invertIfNegative val="0"/>
          <c:dPt>
            <c:idx val="0"/>
            <c:invertIfNegative val="0"/>
            <c:bubble3D val="0"/>
            <c:spPr>
              <a:solidFill>
                <a:schemeClr val="bg1">
                  <a:lumMod val="75000"/>
                </a:schemeClr>
              </a:solidFill>
              <a:ln>
                <a:noFill/>
              </a:ln>
              <a:effectLst/>
            </c:spPr>
            <c:extLst>
              <c:ext xmlns:c16="http://schemas.microsoft.com/office/drawing/2014/chart" uri="{C3380CC4-5D6E-409C-BE32-E72D297353CC}">
                <c16:uniqueId val="{00000000-4022-4619-8122-11FA9B86F926}"/>
              </c:ext>
            </c:extLst>
          </c:dPt>
          <c:dPt>
            <c:idx val="1"/>
            <c:invertIfNegative val="0"/>
            <c:bubble3D val="0"/>
            <c:spPr>
              <a:solidFill>
                <a:srgbClr val="005570"/>
              </a:solidFill>
              <a:ln>
                <a:noFill/>
              </a:ln>
              <a:effectLst/>
            </c:spPr>
            <c:extLst>
              <c:ext xmlns:c16="http://schemas.microsoft.com/office/drawing/2014/chart" uri="{C3380CC4-5D6E-409C-BE32-E72D297353CC}">
                <c16:uniqueId val="{00000001-4022-4619-8122-11FA9B86F926}"/>
              </c:ext>
            </c:extLst>
          </c:dPt>
          <c:dPt>
            <c:idx val="2"/>
            <c:invertIfNegative val="0"/>
            <c:bubble3D val="0"/>
            <c:spPr>
              <a:solidFill>
                <a:srgbClr val="004157"/>
              </a:solidFill>
              <a:ln>
                <a:noFill/>
              </a:ln>
              <a:effectLst/>
            </c:spPr>
            <c:extLst>
              <c:ext xmlns:c16="http://schemas.microsoft.com/office/drawing/2014/chart" uri="{C3380CC4-5D6E-409C-BE32-E72D297353CC}">
                <c16:uniqueId val="{00000002-4022-4619-8122-11FA9B86F926}"/>
              </c:ext>
            </c:extLst>
          </c:dPt>
          <c:dLbls>
            <c:dLbl>
              <c:idx val="0"/>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bg1">
                          <a:lumMod val="50000"/>
                        </a:schemeClr>
                      </a:solidFill>
                      <a:latin typeface="+mn-lt"/>
                      <a:ea typeface="+mn-ea"/>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0-4022-4619-8122-11FA9B86F926}"/>
                </c:ext>
              </c:extLst>
            </c:dLbl>
            <c:dLbl>
              <c:idx val="1"/>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rgbClr val="0092C0"/>
                      </a:solidFill>
                      <a:latin typeface="+mn-lt"/>
                      <a:ea typeface="+mn-ea"/>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1-4022-4619-8122-11FA9B86F926}"/>
                </c:ext>
              </c:extLst>
            </c:dLbl>
            <c:dLbl>
              <c:idx val="2"/>
              <c:tx>
                <c:rich>
                  <a:bodyPr/>
                  <a:lstStyle/>
                  <a:p>
                    <a:fld id="{B457B396-8B6F-4DE0-AC71-C6AABF53F9A8}" type="VALUE">
                      <a:rPr lang="en-US">
                        <a:solidFill>
                          <a:srgbClr val="00A9F4"/>
                        </a:solidFill>
                      </a:rPr>
                      <a:pPr/>
                      <a:t>[VALUE]</a:t>
                    </a:fld>
                    <a:endParaRPr lang="en-US"/>
                  </a:p>
                </c:rich>
              </c:tx>
              <c:dLblPos val="in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4022-4619-8122-11FA9B86F926}"/>
                </c:ext>
              </c:extLst>
            </c:dLbl>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'Slide 23 and 24 - Data'!$G$3:$I$3</c:f>
              <c:strCache>
                <c:ptCount val="3"/>
                <c:pt idx="0">
                  <c:v>Median Medical Debt in Collections, All</c:v>
                </c:pt>
                <c:pt idx="1">
                  <c:v>Median Medical Debt in Collections, Communities of Color</c:v>
                </c:pt>
                <c:pt idx="2">
                  <c:v>Median Medical Debt in Collections, Majority White Communities</c:v>
                </c:pt>
              </c:strCache>
            </c:strRef>
          </c:cat>
          <c:val>
            <c:numRef>
              <c:f>'Slide 23 and 24 - Data'!$G$51:$I$51</c:f>
              <c:numCache>
                <c:formatCode>_("$"* #,##0_);_("$"* \(#,##0\);_("$"* "-"??_);_(@_)</c:formatCode>
                <c:ptCount val="3"/>
                <c:pt idx="0">
                  <c:v>551</c:v>
                </c:pt>
                <c:pt idx="1">
                  <c:v>448</c:v>
                </c:pt>
                <c:pt idx="2">
                  <c:v>542</c:v>
                </c:pt>
              </c:numCache>
            </c:numRef>
          </c:val>
          <c:extLst>
            <c:ext xmlns:c16="http://schemas.microsoft.com/office/drawing/2014/chart" uri="{C3380CC4-5D6E-409C-BE32-E72D297353CC}">
              <c16:uniqueId val="{00000000-6C1A-4AAE-A629-647C48F2806C}"/>
            </c:ext>
          </c:extLst>
        </c:ser>
        <c:dLbls>
          <c:dLblPos val="inEnd"/>
          <c:showLegendKey val="0"/>
          <c:showVal val="1"/>
          <c:showCatName val="0"/>
          <c:showSerName val="0"/>
          <c:showPercent val="0"/>
          <c:showBubbleSize val="0"/>
        </c:dLbls>
        <c:gapWidth val="219"/>
        <c:overlap val="-27"/>
        <c:axId val="451219744"/>
        <c:axId val="451216000"/>
      </c:barChart>
      <c:catAx>
        <c:axId val="45121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1216000"/>
        <c:crosses val="autoZero"/>
        <c:auto val="1"/>
        <c:lblAlgn val="ctr"/>
        <c:lblOffset val="100"/>
        <c:noMultiLvlLbl val="0"/>
      </c:catAx>
      <c:valAx>
        <c:axId val="45121600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12197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v>National Health Expenditures</c:v>
          </c:tx>
          <c:spPr>
            <a:ln w="28575" cap="rnd">
              <a:solidFill>
                <a:srgbClr val="00A9F4"/>
              </a:solidFill>
              <a:round/>
            </a:ln>
            <a:effectLst/>
          </c:spPr>
          <c:marker>
            <c:symbol val="none"/>
          </c:marker>
          <c:dPt>
            <c:idx val="9"/>
            <c:marker>
              <c:symbol val="none"/>
            </c:marker>
            <c:bubble3D val="0"/>
            <c:spPr>
              <a:ln w="28575" cap="rnd">
                <a:solidFill>
                  <a:srgbClr val="00A9F4"/>
                </a:solidFill>
                <a:prstDash val="sysDash"/>
                <a:round/>
              </a:ln>
              <a:effectLst/>
            </c:spPr>
            <c:extLst>
              <c:ext xmlns:c16="http://schemas.microsoft.com/office/drawing/2014/chart" uri="{C3380CC4-5D6E-409C-BE32-E72D297353CC}">
                <c16:uniqueId val="{00000002-3843-49A4-AA83-115B087A8014}"/>
              </c:ext>
            </c:extLst>
          </c:dPt>
          <c:dPt>
            <c:idx val="10"/>
            <c:marker>
              <c:symbol val="none"/>
            </c:marker>
            <c:bubble3D val="0"/>
            <c:spPr>
              <a:ln w="28575" cap="rnd">
                <a:solidFill>
                  <a:srgbClr val="00A9F4"/>
                </a:solidFill>
                <a:prstDash val="sysDash"/>
                <a:round/>
              </a:ln>
              <a:effectLst/>
            </c:spPr>
            <c:extLst>
              <c:ext xmlns:c16="http://schemas.microsoft.com/office/drawing/2014/chart" uri="{C3380CC4-5D6E-409C-BE32-E72D297353CC}">
                <c16:uniqueId val="{00000003-3843-49A4-AA83-115B087A8014}"/>
              </c:ext>
            </c:extLst>
          </c:dPt>
          <c:dPt>
            <c:idx val="11"/>
            <c:marker>
              <c:symbol val="none"/>
            </c:marker>
            <c:bubble3D val="0"/>
            <c:spPr>
              <a:ln w="28575" cap="rnd">
                <a:solidFill>
                  <a:srgbClr val="00A9F4"/>
                </a:solidFill>
                <a:prstDash val="sysDash"/>
                <a:round/>
              </a:ln>
              <a:effectLst/>
            </c:spPr>
            <c:extLst>
              <c:ext xmlns:c16="http://schemas.microsoft.com/office/drawing/2014/chart" uri="{C3380CC4-5D6E-409C-BE32-E72D297353CC}">
                <c16:uniqueId val="{00000004-3843-49A4-AA83-115B087A8014}"/>
              </c:ext>
            </c:extLst>
          </c:dPt>
          <c:dPt>
            <c:idx val="12"/>
            <c:marker>
              <c:symbol val="none"/>
            </c:marker>
            <c:bubble3D val="0"/>
            <c:spPr>
              <a:ln w="28575" cap="rnd">
                <a:solidFill>
                  <a:srgbClr val="00A9F4"/>
                </a:solidFill>
                <a:prstDash val="sysDash"/>
                <a:round/>
              </a:ln>
              <a:effectLst/>
            </c:spPr>
            <c:extLst>
              <c:ext xmlns:c16="http://schemas.microsoft.com/office/drawing/2014/chart" uri="{C3380CC4-5D6E-409C-BE32-E72D297353CC}">
                <c16:uniqueId val="{00000005-3843-49A4-AA83-115B087A8014}"/>
              </c:ext>
            </c:extLst>
          </c:dPt>
          <c:dPt>
            <c:idx val="13"/>
            <c:marker>
              <c:symbol val="none"/>
            </c:marker>
            <c:bubble3D val="0"/>
            <c:spPr>
              <a:ln w="28575" cap="rnd">
                <a:solidFill>
                  <a:srgbClr val="00A9F4"/>
                </a:solidFill>
                <a:prstDash val="sysDash"/>
                <a:round/>
              </a:ln>
              <a:effectLst/>
            </c:spPr>
            <c:extLst>
              <c:ext xmlns:c16="http://schemas.microsoft.com/office/drawing/2014/chart" uri="{C3380CC4-5D6E-409C-BE32-E72D297353CC}">
                <c16:uniqueId val="{00000006-3843-49A4-AA83-115B087A8014}"/>
              </c:ext>
            </c:extLst>
          </c:dPt>
          <c:dPt>
            <c:idx val="14"/>
            <c:marker>
              <c:symbol val="none"/>
            </c:marker>
            <c:bubble3D val="0"/>
            <c:spPr>
              <a:ln w="28575" cap="rnd">
                <a:solidFill>
                  <a:srgbClr val="00A9F4"/>
                </a:solidFill>
                <a:prstDash val="sysDash"/>
                <a:round/>
              </a:ln>
              <a:effectLst/>
            </c:spPr>
            <c:extLst>
              <c:ext xmlns:c16="http://schemas.microsoft.com/office/drawing/2014/chart" uri="{C3380CC4-5D6E-409C-BE32-E72D297353CC}">
                <c16:uniqueId val="{00000007-3843-49A4-AA83-115B087A8014}"/>
              </c:ext>
            </c:extLst>
          </c:dPt>
          <c:dPt>
            <c:idx val="15"/>
            <c:marker>
              <c:symbol val="none"/>
            </c:marker>
            <c:bubble3D val="0"/>
            <c:spPr>
              <a:ln w="28575" cap="rnd">
                <a:solidFill>
                  <a:srgbClr val="00A9F4"/>
                </a:solidFill>
                <a:prstDash val="sysDash"/>
                <a:round/>
              </a:ln>
              <a:effectLst/>
            </c:spPr>
            <c:extLst>
              <c:ext xmlns:c16="http://schemas.microsoft.com/office/drawing/2014/chart" uri="{C3380CC4-5D6E-409C-BE32-E72D297353CC}">
                <c16:uniqueId val="{00000008-3843-49A4-AA83-115B087A8014}"/>
              </c:ext>
            </c:extLst>
          </c:dPt>
          <c:dPt>
            <c:idx val="16"/>
            <c:marker>
              <c:symbol val="none"/>
            </c:marker>
            <c:bubble3D val="0"/>
            <c:spPr>
              <a:ln w="28575" cap="rnd">
                <a:solidFill>
                  <a:srgbClr val="00A9F4"/>
                </a:solidFill>
                <a:prstDash val="sysDash"/>
                <a:round/>
              </a:ln>
              <a:effectLst/>
            </c:spPr>
            <c:extLst>
              <c:ext xmlns:c16="http://schemas.microsoft.com/office/drawing/2014/chart" uri="{C3380CC4-5D6E-409C-BE32-E72D297353CC}">
                <c16:uniqueId val="{00000009-3843-49A4-AA83-115B087A8014}"/>
              </c:ext>
            </c:extLst>
          </c:dPt>
          <c:dPt>
            <c:idx val="17"/>
            <c:marker>
              <c:symbol val="none"/>
            </c:marker>
            <c:bubble3D val="0"/>
            <c:spPr>
              <a:ln w="28575" cap="rnd">
                <a:solidFill>
                  <a:srgbClr val="00A9F4"/>
                </a:solidFill>
                <a:prstDash val="sysDash"/>
                <a:round/>
              </a:ln>
              <a:effectLst/>
            </c:spPr>
            <c:extLst>
              <c:ext xmlns:c16="http://schemas.microsoft.com/office/drawing/2014/chart" uri="{C3380CC4-5D6E-409C-BE32-E72D297353CC}">
                <c16:uniqueId val="{0000000A-3843-49A4-AA83-115B087A8014}"/>
              </c:ext>
            </c:extLst>
          </c:dPt>
          <c:dPt>
            <c:idx val="18"/>
            <c:marker>
              <c:symbol val="none"/>
            </c:marker>
            <c:bubble3D val="0"/>
            <c:spPr>
              <a:ln w="28575" cap="rnd">
                <a:solidFill>
                  <a:srgbClr val="00A9F4"/>
                </a:solidFill>
                <a:prstDash val="sysDash"/>
                <a:round/>
              </a:ln>
              <a:effectLst/>
            </c:spPr>
            <c:extLst>
              <c:ext xmlns:c16="http://schemas.microsoft.com/office/drawing/2014/chart" uri="{C3380CC4-5D6E-409C-BE32-E72D297353CC}">
                <c16:uniqueId val="{0000000B-3843-49A4-AA83-115B087A8014}"/>
              </c:ext>
            </c:extLst>
          </c:dPt>
          <c:cat>
            <c:multiLvlStrRef>
              <c:extLst>
                <c:ext xmlns:c15="http://schemas.microsoft.com/office/drawing/2012/chart" uri="{02D57815-91ED-43cb-92C2-25804820EDAC}">
                  <c15:fullRef>
                    <c15:sqref>'Slide 11 and 12 - Data'!$B$4:$AF$5</c15:sqref>
                  </c15:fullRef>
                </c:ext>
              </c:extLst>
              <c:f>'Slide 11 and 12 - Data'!$N$4:$AF$5</c:f>
              <c:multiLvlStrCache>
                <c:ptCount val="19"/>
                <c:lvl>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pt idx="13">
                    <c:v>2026</c:v>
                  </c:pt>
                  <c:pt idx="14">
                    <c:v>2027</c:v>
                  </c:pt>
                  <c:pt idx="15">
                    <c:v>2028</c:v>
                  </c:pt>
                  <c:pt idx="16">
                    <c:v>2029</c:v>
                  </c:pt>
                  <c:pt idx="17">
                    <c:v>2030</c:v>
                  </c:pt>
                  <c:pt idx="18">
                    <c:v>2031</c:v>
                  </c:pt>
                </c:lvl>
                <c:lvl>
                  <c:pt idx="9">
                    <c:v>Projected</c:v>
                  </c:pt>
                </c:lvl>
              </c:multiLvlStrCache>
            </c:multiLvlStrRef>
          </c:cat>
          <c:val>
            <c:numRef>
              <c:extLst>
                <c:ext xmlns:c15="http://schemas.microsoft.com/office/drawing/2012/chart" uri="{02D57815-91ED-43cb-92C2-25804820EDAC}">
                  <c15:fullRef>
                    <c15:sqref>'Slide 11 and 12 - Data'!$B$6:$AF$6</c15:sqref>
                  </c15:fullRef>
                </c:ext>
              </c:extLst>
              <c:f>'Slide 11 and 12 - Data'!$N$6:$AF$6</c:f>
              <c:numCache>
                <c:formatCode>_("$"* #,##0.0_);_("$"* \(#,##0.0\);_("$"* "-"??_);_(@_)</c:formatCode>
                <c:ptCount val="19"/>
                <c:pt idx="0">
                  <c:v>2.8566260000000003</c:v>
                </c:pt>
                <c:pt idx="1">
                  <c:v>3.0026230000000003</c:v>
                </c:pt>
                <c:pt idx="2">
                  <c:v>3.1653939999999996</c:v>
                </c:pt>
                <c:pt idx="3">
                  <c:v>3.307404</c:v>
                </c:pt>
                <c:pt idx="4">
                  <c:v>3.4464540000000001</c:v>
                </c:pt>
                <c:pt idx="5">
                  <c:v>3.604428</c:v>
                </c:pt>
                <c:pt idx="6">
                  <c:v>3.7573820000000002</c:v>
                </c:pt>
                <c:pt idx="7">
                  <c:v>4.1440770000000002</c:v>
                </c:pt>
                <c:pt idx="8">
                  <c:v>4.2551270000000008</c:v>
                </c:pt>
                <c:pt idx="9">
                  <c:v>4.4398</c:v>
                </c:pt>
                <c:pt idx="10">
                  <c:v>4.6663000000000006</c:v>
                </c:pt>
                <c:pt idx="11">
                  <c:v>4.8976999999999995</c:v>
                </c:pt>
                <c:pt idx="12">
                  <c:v>5.1852</c:v>
                </c:pt>
                <c:pt idx="13">
                  <c:v>5.4621000000000004</c:v>
                </c:pt>
                <c:pt idx="14">
                  <c:v>5.7736999999999998</c:v>
                </c:pt>
                <c:pt idx="15">
                  <c:v>6.1063999999999998</c:v>
                </c:pt>
                <c:pt idx="16">
                  <c:v>6.4486999999999997</c:v>
                </c:pt>
                <c:pt idx="17">
                  <c:v>6.8041999999999998</c:v>
                </c:pt>
                <c:pt idx="18">
                  <c:v>7.1746999999999996</c:v>
                </c:pt>
              </c:numCache>
            </c:numRef>
          </c:val>
          <c:smooth val="0"/>
          <c:extLst>
            <c:ext xmlns:c16="http://schemas.microsoft.com/office/drawing/2014/chart" uri="{C3380CC4-5D6E-409C-BE32-E72D297353CC}">
              <c16:uniqueId val="{00000000-3843-49A4-AA83-115B087A8014}"/>
            </c:ext>
          </c:extLst>
        </c:ser>
        <c:ser>
          <c:idx val="1"/>
          <c:order val="1"/>
          <c:tx>
            <c:v>Gross Domestic Product</c:v>
          </c:tx>
          <c:spPr>
            <a:ln w="28575" cap="rnd">
              <a:solidFill>
                <a:sysClr val="window" lastClr="FFFFFF">
                  <a:lumMod val="65000"/>
                </a:sysClr>
              </a:solidFill>
              <a:round/>
            </a:ln>
            <a:effectLst/>
          </c:spPr>
          <c:marker>
            <c:symbol val="none"/>
          </c:marker>
          <c:dPt>
            <c:idx val="8"/>
            <c:marker>
              <c:symbol val="none"/>
            </c:marker>
            <c:bubble3D val="0"/>
            <c:spPr>
              <a:ln w="28575" cap="rnd">
                <a:solidFill>
                  <a:sysClr val="window" lastClr="FFFFFF">
                    <a:lumMod val="65000"/>
                  </a:sysClr>
                </a:solidFill>
                <a:prstDash val="sysDash"/>
                <a:round/>
              </a:ln>
              <a:effectLst/>
            </c:spPr>
            <c:extLst>
              <c:ext xmlns:c16="http://schemas.microsoft.com/office/drawing/2014/chart" uri="{C3380CC4-5D6E-409C-BE32-E72D297353CC}">
                <c16:uniqueId val="{0000000C-3843-49A4-AA83-115B087A8014}"/>
              </c:ext>
            </c:extLst>
          </c:dPt>
          <c:dPt>
            <c:idx val="9"/>
            <c:marker>
              <c:symbol val="none"/>
            </c:marker>
            <c:bubble3D val="0"/>
            <c:spPr>
              <a:ln w="28575" cap="rnd">
                <a:solidFill>
                  <a:sysClr val="window" lastClr="FFFFFF">
                    <a:lumMod val="65000"/>
                  </a:sysClr>
                </a:solidFill>
                <a:prstDash val="sysDash"/>
                <a:round/>
              </a:ln>
              <a:effectLst/>
            </c:spPr>
            <c:extLst>
              <c:ext xmlns:c16="http://schemas.microsoft.com/office/drawing/2014/chart" uri="{C3380CC4-5D6E-409C-BE32-E72D297353CC}">
                <c16:uniqueId val="{0000000D-3843-49A4-AA83-115B087A8014}"/>
              </c:ext>
            </c:extLst>
          </c:dPt>
          <c:dPt>
            <c:idx val="10"/>
            <c:marker>
              <c:symbol val="none"/>
            </c:marker>
            <c:bubble3D val="0"/>
            <c:spPr>
              <a:ln w="28575" cap="rnd">
                <a:solidFill>
                  <a:sysClr val="window" lastClr="FFFFFF">
                    <a:lumMod val="65000"/>
                  </a:sysClr>
                </a:solidFill>
                <a:prstDash val="sysDash"/>
                <a:round/>
              </a:ln>
              <a:effectLst/>
            </c:spPr>
            <c:extLst>
              <c:ext xmlns:c16="http://schemas.microsoft.com/office/drawing/2014/chart" uri="{C3380CC4-5D6E-409C-BE32-E72D297353CC}">
                <c16:uniqueId val="{0000000E-3843-49A4-AA83-115B087A8014}"/>
              </c:ext>
            </c:extLst>
          </c:dPt>
          <c:dPt>
            <c:idx val="11"/>
            <c:marker>
              <c:symbol val="none"/>
            </c:marker>
            <c:bubble3D val="0"/>
            <c:spPr>
              <a:ln w="28575" cap="rnd">
                <a:solidFill>
                  <a:sysClr val="window" lastClr="FFFFFF">
                    <a:lumMod val="65000"/>
                  </a:sysClr>
                </a:solidFill>
                <a:prstDash val="sysDash"/>
                <a:round/>
              </a:ln>
              <a:effectLst/>
            </c:spPr>
            <c:extLst>
              <c:ext xmlns:c16="http://schemas.microsoft.com/office/drawing/2014/chart" uri="{C3380CC4-5D6E-409C-BE32-E72D297353CC}">
                <c16:uniqueId val="{0000000F-3843-49A4-AA83-115B087A8014}"/>
              </c:ext>
            </c:extLst>
          </c:dPt>
          <c:dPt>
            <c:idx val="12"/>
            <c:marker>
              <c:symbol val="none"/>
            </c:marker>
            <c:bubble3D val="0"/>
            <c:spPr>
              <a:ln w="28575" cap="rnd">
                <a:solidFill>
                  <a:sysClr val="window" lastClr="FFFFFF">
                    <a:lumMod val="65000"/>
                  </a:sysClr>
                </a:solidFill>
                <a:prstDash val="sysDash"/>
                <a:round/>
              </a:ln>
              <a:effectLst/>
            </c:spPr>
            <c:extLst>
              <c:ext xmlns:c16="http://schemas.microsoft.com/office/drawing/2014/chart" uri="{C3380CC4-5D6E-409C-BE32-E72D297353CC}">
                <c16:uniqueId val="{00000010-3843-49A4-AA83-115B087A8014}"/>
              </c:ext>
            </c:extLst>
          </c:dPt>
          <c:dPt>
            <c:idx val="13"/>
            <c:marker>
              <c:symbol val="none"/>
            </c:marker>
            <c:bubble3D val="0"/>
            <c:spPr>
              <a:ln w="28575" cap="rnd">
                <a:solidFill>
                  <a:sysClr val="window" lastClr="FFFFFF">
                    <a:lumMod val="65000"/>
                  </a:sysClr>
                </a:solidFill>
                <a:prstDash val="sysDash"/>
                <a:round/>
              </a:ln>
              <a:effectLst/>
            </c:spPr>
            <c:extLst>
              <c:ext xmlns:c16="http://schemas.microsoft.com/office/drawing/2014/chart" uri="{C3380CC4-5D6E-409C-BE32-E72D297353CC}">
                <c16:uniqueId val="{00000011-3843-49A4-AA83-115B087A8014}"/>
              </c:ext>
            </c:extLst>
          </c:dPt>
          <c:dPt>
            <c:idx val="14"/>
            <c:marker>
              <c:symbol val="none"/>
            </c:marker>
            <c:bubble3D val="0"/>
            <c:spPr>
              <a:ln w="28575" cap="rnd">
                <a:solidFill>
                  <a:sysClr val="window" lastClr="FFFFFF">
                    <a:lumMod val="65000"/>
                  </a:sysClr>
                </a:solidFill>
                <a:prstDash val="sysDash"/>
                <a:round/>
              </a:ln>
              <a:effectLst/>
            </c:spPr>
            <c:extLst>
              <c:ext xmlns:c16="http://schemas.microsoft.com/office/drawing/2014/chart" uri="{C3380CC4-5D6E-409C-BE32-E72D297353CC}">
                <c16:uniqueId val="{00000012-3843-49A4-AA83-115B087A8014}"/>
              </c:ext>
            </c:extLst>
          </c:dPt>
          <c:dPt>
            <c:idx val="15"/>
            <c:marker>
              <c:symbol val="none"/>
            </c:marker>
            <c:bubble3D val="0"/>
            <c:spPr>
              <a:ln w="28575" cap="rnd">
                <a:solidFill>
                  <a:sysClr val="window" lastClr="FFFFFF">
                    <a:lumMod val="65000"/>
                  </a:sysClr>
                </a:solidFill>
                <a:prstDash val="sysDash"/>
                <a:round/>
              </a:ln>
              <a:effectLst/>
            </c:spPr>
            <c:extLst>
              <c:ext xmlns:c16="http://schemas.microsoft.com/office/drawing/2014/chart" uri="{C3380CC4-5D6E-409C-BE32-E72D297353CC}">
                <c16:uniqueId val="{00000013-3843-49A4-AA83-115B087A8014}"/>
              </c:ext>
            </c:extLst>
          </c:dPt>
          <c:dPt>
            <c:idx val="16"/>
            <c:marker>
              <c:symbol val="none"/>
            </c:marker>
            <c:bubble3D val="0"/>
            <c:spPr>
              <a:ln w="28575" cap="rnd">
                <a:solidFill>
                  <a:sysClr val="window" lastClr="FFFFFF">
                    <a:lumMod val="65000"/>
                  </a:sysClr>
                </a:solidFill>
                <a:prstDash val="sysDash"/>
                <a:round/>
              </a:ln>
              <a:effectLst/>
            </c:spPr>
            <c:extLst>
              <c:ext xmlns:c16="http://schemas.microsoft.com/office/drawing/2014/chart" uri="{C3380CC4-5D6E-409C-BE32-E72D297353CC}">
                <c16:uniqueId val="{00000014-3843-49A4-AA83-115B087A8014}"/>
              </c:ext>
            </c:extLst>
          </c:dPt>
          <c:dPt>
            <c:idx val="17"/>
            <c:marker>
              <c:symbol val="none"/>
            </c:marker>
            <c:bubble3D val="0"/>
            <c:spPr>
              <a:ln w="28575" cap="rnd">
                <a:solidFill>
                  <a:sysClr val="window" lastClr="FFFFFF">
                    <a:lumMod val="65000"/>
                  </a:sysClr>
                </a:solidFill>
                <a:prstDash val="sysDash"/>
                <a:round/>
              </a:ln>
              <a:effectLst/>
            </c:spPr>
            <c:extLst>
              <c:ext xmlns:c16="http://schemas.microsoft.com/office/drawing/2014/chart" uri="{C3380CC4-5D6E-409C-BE32-E72D297353CC}">
                <c16:uniqueId val="{00000015-3843-49A4-AA83-115B087A8014}"/>
              </c:ext>
            </c:extLst>
          </c:dPt>
          <c:dPt>
            <c:idx val="18"/>
            <c:marker>
              <c:symbol val="none"/>
            </c:marker>
            <c:bubble3D val="0"/>
            <c:spPr>
              <a:ln w="28575" cap="rnd">
                <a:solidFill>
                  <a:sysClr val="window" lastClr="FFFFFF">
                    <a:lumMod val="65000"/>
                  </a:sysClr>
                </a:solidFill>
                <a:prstDash val="sysDash"/>
                <a:round/>
              </a:ln>
              <a:effectLst/>
            </c:spPr>
            <c:extLst>
              <c:ext xmlns:c16="http://schemas.microsoft.com/office/drawing/2014/chart" uri="{C3380CC4-5D6E-409C-BE32-E72D297353CC}">
                <c16:uniqueId val="{00000016-3843-49A4-AA83-115B087A8014}"/>
              </c:ext>
            </c:extLst>
          </c:dPt>
          <c:cat>
            <c:multiLvlStrRef>
              <c:extLst>
                <c:ext xmlns:c15="http://schemas.microsoft.com/office/drawing/2012/chart" uri="{02D57815-91ED-43cb-92C2-25804820EDAC}">
                  <c15:fullRef>
                    <c15:sqref>'Slide 11 and 12 - Data'!$B$4:$AF$5</c15:sqref>
                  </c15:fullRef>
                </c:ext>
              </c:extLst>
              <c:f>'Slide 11 and 12 - Data'!$N$4:$AF$5</c:f>
              <c:multiLvlStrCache>
                <c:ptCount val="19"/>
                <c:lvl>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pt idx="13">
                    <c:v>2026</c:v>
                  </c:pt>
                  <c:pt idx="14">
                    <c:v>2027</c:v>
                  </c:pt>
                  <c:pt idx="15">
                    <c:v>2028</c:v>
                  </c:pt>
                  <c:pt idx="16">
                    <c:v>2029</c:v>
                  </c:pt>
                  <c:pt idx="17">
                    <c:v>2030</c:v>
                  </c:pt>
                  <c:pt idx="18">
                    <c:v>2031</c:v>
                  </c:pt>
                </c:lvl>
                <c:lvl>
                  <c:pt idx="9">
                    <c:v>Projected</c:v>
                  </c:pt>
                </c:lvl>
              </c:multiLvlStrCache>
            </c:multiLvlStrRef>
          </c:cat>
          <c:val>
            <c:numRef>
              <c:extLst>
                <c:ext xmlns:c15="http://schemas.microsoft.com/office/drawing/2012/chart" uri="{02D57815-91ED-43cb-92C2-25804820EDAC}">
                  <c15:fullRef>
                    <c15:sqref>'Slide 11 and 12 - Data'!$B$7:$AF$7</c15:sqref>
                  </c15:fullRef>
                </c:ext>
              </c:extLst>
              <c:f>'Slide 11 and 12 - Data'!$N$7:$AF$7</c:f>
              <c:numCache>
                <c:formatCode>_("$"* #,##0.0_);_("$"* \(#,##0.0\);_("$"* "-"??_);_(@_)</c:formatCode>
                <c:ptCount val="19"/>
                <c:pt idx="0">
                  <c:v>16.880700000000001</c:v>
                </c:pt>
                <c:pt idx="1">
                  <c:v>17.6081</c:v>
                </c:pt>
                <c:pt idx="2">
                  <c:v>18.295000000000002</c:v>
                </c:pt>
                <c:pt idx="3">
                  <c:v>18.8049</c:v>
                </c:pt>
                <c:pt idx="4">
                  <c:v>19.612099999999998</c:v>
                </c:pt>
                <c:pt idx="5">
                  <c:v>20.656500000000001</c:v>
                </c:pt>
                <c:pt idx="6">
                  <c:v>21.5214</c:v>
                </c:pt>
                <c:pt idx="7">
                  <c:v>21.323</c:v>
                </c:pt>
                <c:pt idx="8">
                  <c:v>23.594000000000001</c:v>
                </c:pt>
                <c:pt idx="9">
                  <c:v>25.461299999999998</c:v>
                </c:pt>
                <c:pt idx="10">
                  <c:v>26.505200000000002</c:v>
                </c:pt>
                <c:pt idx="11">
                  <c:v>27.459400000000002</c:v>
                </c:pt>
                <c:pt idx="12">
                  <c:v>28.6539</c:v>
                </c:pt>
                <c:pt idx="13">
                  <c:v>29.900299999999998</c:v>
                </c:pt>
                <c:pt idx="14">
                  <c:v>31.171099999999999</c:v>
                </c:pt>
                <c:pt idx="15">
                  <c:v>32.433500000000002</c:v>
                </c:pt>
                <c:pt idx="16">
                  <c:v>33.747099999999996</c:v>
                </c:pt>
                <c:pt idx="17">
                  <c:v>35.113800000000005</c:v>
                </c:pt>
                <c:pt idx="18">
                  <c:v>36.535899999999998</c:v>
                </c:pt>
              </c:numCache>
            </c:numRef>
          </c:val>
          <c:smooth val="0"/>
          <c:extLst>
            <c:ext xmlns:c16="http://schemas.microsoft.com/office/drawing/2014/chart" uri="{C3380CC4-5D6E-409C-BE32-E72D297353CC}">
              <c16:uniqueId val="{00000001-3843-49A4-AA83-115B087A8014}"/>
            </c:ext>
          </c:extLst>
        </c:ser>
        <c:dLbls>
          <c:showLegendKey val="0"/>
          <c:showVal val="0"/>
          <c:showCatName val="0"/>
          <c:showSerName val="0"/>
          <c:showPercent val="0"/>
          <c:showBubbleSize val="0"/>
        </c:dLbls>
        <c:smooth val="0"/>
        <c:axId val="1431302127"/>
        <c:axId val="1431307119"/>
      </c:lineChart>
      <c:catAx>
        <c:axId val="14313021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31307119"/>
        <c:crosses val="autoZero"/>
        <c:auto val="1"/>
        <c:lblAlgn val="ctr"/>
        <c:lblOffset val="100"/>
        <c:noMultiLvlLbl val="0"/>
      </c:catAx>
      <c:valAx>
        <c:axId val="143130711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 Trillions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quot;$&quot;* #,##0.0_);_(&quot;$&quot;* \(#,##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313021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v>United States</c:v>
          </c:tx>
          <c:spPr>
            <a:ln w="28575" cap="rnd">
              <a:solidFill>
                <a:schemeClr val="accent5"/>
              </a:solidFill>
              <a:round/>
            </a:ln>
            <a:effectLst/>
          </c:spPr>
          <c:marker>
            <c:symbol val="none"/>
          </c:marker>
          <c:cat>
            <c:strLit>
              <c:ptCount val="42"/>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strLit>
          </c:cat>
          <c:val>
            <c:numLit>
              <c:formatCode>General</c:formatCode>
              <c:ptCount val="42"/>
              <c:pt idx="0">
                <c:v>73.7</c:v>
              </c:pt>
              <c:pt idx="1">
                <c:v>74.099999999999994</c:v>
              </c:pt>
              <c:pt idx="2">
                <c:v>74.5</c:v>
              </c:pt>
              <c:pt idx="3">
                <c:v>74.599999999999994</c:v>
              </c:pt>
              <c:pt idx="4">
                <c:v>74.7</c:v>
              </c:pt>
              <c:pt idx="5">
                <c:v>74.7</c:v>
              </c:pt>
              <c:pt idx="6">
                <c:v>74.7</c:v>
              </c:pt>
              <c:pt idx="7">
                <c:v>74.900000000000006</c:v>
              </c:pt>
              <c:pt idx="8">
                <c:v>74.900000000000006</c:v>
              </c:pt>
              <c:pt idx="9">
                <c:v>75.099999999999994</c:v>
              </c:pt>
              <c:pt idx="10">
                <c:v>75.400000000000006</c:v>
              </c:pt>
              <c:pt idx="11">
                <c:v>75.5</c:v>
              </c:pt>
              <c:pt idx="12">
                <c:v>75.8</c:v>
              </c:pt>
              <c:pt idx="13">
                <c:v>75.5</c:v>
              </c:pt>
              <c:pt idx="14">
                <c:v>75.7</c:v>
              </c:pt>
              <c:pt idx="15">
                <c:v>75.8</c:v>
              </c:pt>
              <c:pt idx="16">
                <c:v>76.099999999999994</c:v>
              </c:pt>
              <c:pt idx="17">
                <c:v>76.5</c:v>
              </c:pt>
              <c:pt idx="18">
                <c:v>76.7</c:v>
              </c:pt>
              <c:pt idx="19">
                <c:v>76.7</c:v>
              </c:pt>
              <c:pt idx="20">
                <c:v>76.8</c:v>
              </c:pt>
              <c:pt idx="21">
                <c:v>77</c:v>
              </c:pt>
              <c:pt idx="22">
                <c:v>77</c:v>
              </c:pt>
              <c:pt idx="23">
                <c:v>77.2</c:v>
              </c:pt>
              <c:pt idx="24">
                <c:v>77.599999999999994</c:v>
              </c:pt>
              <c:pt idx="25">
                <c:v>77.599999999999994</c:v>
              </c:pt>
              <c:pt idx="26">
                <c:v>77.8</c:v>
              </c:pt>
              <c:pt idx="27">
                <c:v>78.099999999999994</c:v>
              </c:pt>
              <c:pt idx="28">
                <c:v>78.2</c:v>
              </c:pt>
              <c:pt idx="29">
                <c:v>78.5</c:v>
              </c:pt>
              <c:pt idx="30">
                <c:v>78.7</c:v>
              </c:pt>
              <c:pt idx="31">
                <c:v>78.7</c:v>
              </c:pt>
              <c:pt idx="32">
                <c:v>78.8</c:v>
              </c:pt>
              <c:pt idx="33">
                <c:v>78.8</c:v>
              </c:pt>
              <c:pt idx="34">
                <c:v>78.900000000000006</c:v>
              </c:pt>
              <c:pt idx="35">
                <c:v>78.7</c:v>
              </c:pt>
              <c:pt idx="36">
                <c:v>78.7</c:v>
              </c:pt>
              <c:pt idx="37">
                <c:v>78.599999999999994</c:v>
              </c:pt>
              <c:pt idx="38">
                <c:v>78.7</c:v>
              </c:pt>
              <c:pt idx="39">
                <c:v>78.8</c:v>
              </c:pt>
              <c:pt idx="40">
                <c:v>77</c:v>
              </c:pt>
              <c:pt idx="41">
                <c:v>76.099999999999994</c:v>
              </c:pt>
            </c:numLit>
          </c:val>
          <c:smooth val="0"/>
          <c:extLst>
            <c:ext xmlns:c16="http://schemas.microsoft.com/office/drawing/2014/chart" uri="{C3380CC4-5D6E-409C-BE32-E72D297353CC}">
              <c16:uniqueId val="{00000000-1FA1-4B9F-BD4E-5EBDAB568DFC}"/>
            </c:ext>
          </c:extLst>
        </c:ser>
        <c:ser>
          <c:idx val="2"/>
          <c:order val="1"/>
          <c:tx>
            <c:v>Australia</c:v>
          </c:tx>
          <c:spPr>
            <a:ln w="28575" cap="rnd">
              <a:solidFill>
                <a:schemeClr val="accent3"/>
              </a:solidFill>
              <a:round/>
            </a:ln>
            <a:effectLst/>
          </c:spPr>
          <c:marker>
            <c:symbol val="none"/>
          </c:marker>
          <c:cat>
            <c:strLit>
              <c:ptCount val="42"/>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strLit>
          </c:cat>
          <c:val>
            <c:numLit>
              <c:formatCode>General</c:formatCode>
              <c:ptCount val="42"/>
              <c:pt idx="0">
                <c:v>74.599999999999994</c:v>
              </c:pt>
              <c:pt idx="1">
                <c:v>74.8</c:v>
              </c:pt>
              <c:pt idx="2">
                <c:v>74.599999999999994</c:v>
              </c:pt>
              <c:pt idx="3">
                <c:v>75.400000000000006</c:v>
              </c:pt>
              <c:pt idx="4">
                <c:v>75.7</c:v>
              </c:pt>
              <c:pt idx="5">
                <c:v>75.5</c:v>
              </c:pt>
              <c:pt idx="6">
                <c:v>76</c:v>
              </c:pt>
              <c:pt idx="7">
                <c:v>76.2</c:v>
              </c:pt>
              <c:pt idx="8">
                <c:v>76.2</c:v>
              </c:pt>
              <c:pt idx="9">
                <c:v>76.400000000000006</c:v>
              </c:pt>
              <c:pt idx="10">
                <c:v>76.900000000000006</c:v>
              </c:pt>
              <c:pt idx="11">
                <c:v>77.3</c:v>
              </c:pt>
              <c:pt idx="12">
                <c:v>77.400000000000006</c:v>
              </c:pt>
              <c:pt idx="13">
                <c:v>77.900000000000006</c:v>
              </c:pt>
              <c:pt idx="14">
                <c:v>77.900000000000006</c:v>
              </c:pt>
              <c:pt idx="15">
                <c:v>77.8</c:v>
              </c:pt>
              <c:pt idx="16">
                <c:v>78.099999999999994</c:v>
              </c:pt>
              <c:pt idx="17">
                <c:v>78.400000000000006</c:v>
              </c:pt>
              <c:pt idx="18">
                <c:v>78.599999999999994</c:v>
              </c:pt>
              <c:pt idx="19">
                <c:v>78.900000000000006</c:v>
              </c:pt>
              <c:pt idx="20">
                <c:v>79.2</c:v>
              </c:pt>
              <c:pt idx="21">
                <c:v>79.599999999999994</c:v>
              </c:pt>
              <c:pt idx="22">
                <c:v>79.900000000000006</c:v>
              </c:pt>
              <c:pt idx="23">
                <c:v>80.2</c:v>
              </c:pt>
              <c:pt idx="24">
                <c:v>80.5</c:v>
              </c:pt>
              <c:pt idx="25">
                <c:v>80.8</c:v>
              </c:pt>
              <c:pt idx="26">
                <c:v>81</c:v>
              </c:pt>
              <c:pt idx="27">
                <c:v>81.3</c:v>
              </c:pt>
              <c:pt idx="28">
                <c:v>81.400000000000006</c:v>
              </c:pt>
              <c:pt idx="29">
                <c:v>81.5</c:v>
              </c:pt>
              <c:pt idx="30">
                <c:v>81.7</c:v>
              </c:pt>
              <c:pt idx="31">
                <c:v>81.900000000000006</c:v>
              </c:pt>
              <c:pt idx="32">
                <c:v>82</c:v>
              </c:pt>
              <c:pt idx="33">
                <c:v>82.1</c:v>
              </c:pt>
              <c:pt idx="34">
                <c:v>82.3</c:v>
              </c:pt>
              <c:pt idx="35">
                <c:v>82.4</c:v>
              </c:pt>
              <c:pt idx="36">
                <c:v>82.4</c:v>
              </c:pt>
              <c:pt idx="37">
                <c:v>82.5</c:v>
              </c:pt>
              <c:pt idx="38">
                <c:v>82.7</c:v>
              </c:pt>
              <c:pt idx="39">
                <c:v>82.9</c:v>
              </c:pt>
              <c:pt idx="40">
                <c:v>83.2</c:v>
              </c:pt>
              <c:pt idx="41">
                <c:v>83.4</c:v>
              </c:pt>
            </c:numLit>
          </c:val>
          <c:smooth val="0"/>
          <c:extLst>
            <c:ext xmlns:c16="http://schemas.microsoft.com/office/drawing/2014/chart" uri="{C3380CC4-5D6E-409C-BE32-E72D297353CC}">
              <c16:uniqueId val="{00000001-1FA1-4B9F-BD4E-5EBDAB568DFC}"/>
            </c:ext>
          </c:extLst>
        </c:ser>
        <c:ser>
          <c:idx val="3"/>
          <c:order val="2"/>
          <c:tx>
            <c:v>Austria</c:v>
          </c:tx>
          <c:spPr>
            <a:ln w="28575" cap="rnd">
              <a:solidFill>
                <a:schemeClr val="bg1">
                  <a:lumMod val="65000"/>
                </a:schemeClr>
              </a:solidFill>
              <a:round/>
            </a:ln>
            <a:effectLst/>
          </c:spPr>
          <c:marker>
            <c:symbol val="none"/>
          </c:marker>
          <c:cat>
            <c:strLit>
              <c:ptCount val="42"/>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strLit>
          </c:cat>
          <c:val>
            <c:numLit>
              <c:formatCode>General</c:formatCode>
              <c:ptCount val="42"/>
              <c:pt idx="0">
                <c:v>72.7</c:v>
              </c:pt>
              <c:pt idx="1">
                <c:v>73</c:v>
              </c:pt>
              <c:pt idx="2">
                <c:v>73.2</c:v>
              </c:pt>
              <c:pt idx="3">
                <c:v>73.3</c:v>
              </c:pt>
              <c:pt idx="4">
                <c:v>73.900000000000006</c:v>
              </c:pt>
              <c:pt idx="5">
                <c:v>74.099999999999994</c:v>
              </c:pt>
              <c:pt idx="6">
                <c:v>74.5</c:v>
              </c:pt>
              <c:pt idx="7">
                <c:v>75</c:v>
              </c:pt>
              <c:pt idx="8">
                <c:v>75.5</c:v>
              </c:pt>
              <c:pt idx="9">
                <c:v>75.599999999999994</c:v>
              </c:pt>
              <c:pt idx="10">
                <c:v>75.8</c:v>
              </c:pt>
              <c:pt idx="11">
                <c:v>75.900000000000006</c:v>
              </c:pt>
              <c:pt idx="12">
                <c:v>76.099999999999994</c:v>
              </c:pt>
              <c:pt idx="13">
                <c:v>76.3</c:v>
              </c:pt>
              <c:pt idx="14">
                <c:v>76.7</c:v>
              </c:pt>
              <c:pt idx="15">
                <c:v>76.900000000000006</c:v>
              </c:pt>
              <c:pt idx="16">
                <c:v>77.099999999999994</c:v>
              </c:pt>
              <c:pt idx="17">
                <c:v>77.5</c:v>
              </c:pt>
              <c:pt idx="18">
                <c:v>77.900000000000006</c:v>
              </c:pt>
              <c:pt idx="19">
                <c:v>78.099999999999994</c:v>
              </c:pt>
              <c:pt idx="20">
                <c:v>78.3</c:v>
              </c:pt>
              <c:pt idx="21">
                <c:v>78.8</c:v>
              </c:pt>
              <c:pt idx="22">
                <c:v>78.900000000000006</c:v>
              </c:pt>
              <c:pt idx="23">
                <c:v>78.8</c:v>
              </c:pt>
              <c:pt idx="24">
                <c:v>79.3</c:v>
              </c:pt>
              <c:pt idx="25">
                <c:v>79.5</c:v>
              </c:pt>
              <c:pt idx="26">
                <c:v>80.099999999999994</c:v>
              </c:pt>
              <c:pt idx="27">
                <c:v>80.3</c:v>
              </c:pt>
              <c:pt idx="28">
                <c:v>80.599999999999994</c:v>
              </c:pt>
              <c:pt idx="29">
                <c:v>80.5</c:v>
              </c:pt>
              <c:pt idx="30">
                <c:v>80.7</c:v>
              </c:pt>
              <c:pt idx="31">
                <c:v>81.099999999999994</c:v>
              </c:pt>
              <c:pt idx="32">
                <c:v>81.099999999999994</c:v>
              </c:pt>
              <c:pt idx="33">
                <c:v>81.3</c:v>
              </c:pt>
              <c:pt idx="34">
                <c:v>81.599999999999994</c:v>
              </c:pt>
              <c:pt idx="35">
                <c:v>81.3</c:v>
              </c:pt>
              <c:pt idx="36">
                <c:v>81.8</c:v>
              </c:pt>
              <c:pt idx="37">
                <c:v>81.7</c:v>
              </c:pt>
              <c:pt idx="38">
                <c:v>81.8</c:v>
              </c:pt>
              <c:pt idx="39">
                <c:v>82</c:v>
              </c:pt>
              <c:pt idx="40">
                <c:v>81.3</c:v>
              </c:pt>
              <c:pt idx="41">
                <c:v>81.3</c:v>
              </c:pt>
            </c:numLit>
          </c:val>
          <c:smooth val="0"/>
          <c:extLst>
            <c:ext xmlns:c16="http://schemas.microsoft.com/office/drawing/2014/chart" uri="{C3380CC4-5D6E-409C-BE32-E72D297353CC}">
              <c16:uniqueId val="{00000002-1FA1-4B9F-BD4E-5EBDAB568DFC}"/>
            </c:ext>
          </c:extLst>
        </c:ser>
        <c:ser>
          <c:idx val="4"/>
          <c:order val="3"/>
          <c:tx>
            <c:v>Belgium</c:v>
          </c:tx>
          <c:spPr>
            <a:ln w="28575" cap="rnd">
              <a:solidFill>
                <a:schemeClr val="bg1">
                  <a:lumMod val="65000"/>
                </a:schemeClr>
              </a:solidFill>
              <a:round/>
            </a:ln>
            <a:effectLst/>
          </c:spPr>
          <c:marker>
            <c:symbol val="none"/>
          </c:marker>
          <c:cat>
            <c:strLit>
              <c:ptCount val="42"/>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strLit>
          </c:cat>
          <c:val>
            <c:numLit>
              <c:formatCode>General</c:formatCode>
              <c:ptCount val="42"/>
              <c:pt idx="0">
                <c:v>73.3</c:v>
              </c:pt>
              <c:pt idx="1">
                <c:v>73.7</c:v>
              </c:pt>
              <c:pt idx="2">
                <c:v>74</c:v>
              </c:pt>
              <c:pt idx="3">
                <c:v>73.900000000000006</c:v>
              </c:pt>
              <c:pt idx="4">
                <c:v>74.5</c:v>
              </c:pt>
              <c:pt idx="5">
                <c:v>74.599999999999994</c:v>
              </c:pt>
              <c:pt idx="6">
                <c:v>74.8</c:v>
              </c:pt>
              <c:pt idx="7">
                <c:v>75.400000000000006</c:v>
              </c:pt>
              <c:pt idx="8">
                <c:v>75.7</c:v>
              </c:pt>
              <c:pt idx="9">
                <c:v>75.7</c:v>
              </c:pt>
              <c:pt idx="10">
                <c:v>76.2</c:v>
              </c:pt>
              <c:pt idx="11">
                <c:v>76.3</c:v>
              </c:pt>
              <c:pt idx="12">
                <c:v>76.5</c:v>
              </c:pt>
              <c:pt idx="13">
                <c:v>76.5</c:v>
              </c:pt>
              <c:pt idx="14">
                <c:v>76.8</c:v>
              </c:pt>
              <c:pt idx="15">
                <c:v>77</c:v>
              </c:pt>
              <c:pt idx="16">
                <c:v>77.3</c:v>
              </c:pt>
              <c:pt idx="17">
                <c:v>77.5</c:v>
              </c:pt>
              <c:pt idx="18">
                <c:v>77.599999999999994</c:v>
              </c:pt>
              <c:pt idx="19">
                <c:v>77.7</c:v>
              </c:pt>
              <c:pt idx="20">
                <c:v>77.900000000000006</c:v>
              </c:pt>
              <c:pt idx="21">
                <c:v>78.099999999999994</c:v>
              </c:pt>
              <c:pt idx="22">
                <c:v>78.2</c:v>
              </c:pt>
              <c:pt idx="23">
                <c:v>78.3</c:v>
              </c:pt>
              <c:pt idx="24">
                <c:v>79</c:v>
              </c:pt>
              <c:pt idx="25">
                <c:v>79.099999999999994</c:v>
              </c:pt>
              <c:pt idx="26">
                <c:v>79.5</c:v>
              </c:pt>
              <c:pt idx="27">
                <c:v>79.900000000000006</c:v>
              </c:pt>
              <c:pt idx="28">
                <c:v>79.8</c:v>
              </c:pt>
              <c:pt idx="29">
                <c:v>80.2</c:v>
              </c:pt>
              <c:pt idx="30">
                <c:v>80.3</c:v>
              </c:pt>
              <c:pt idx="31">
                <c:v>80.7</c:v>
              </c:pt>
              <c:pt idx="32">
                <c:v>80.5</c:v>
              </c:pt>
              <c:pt idx="33">
                <c:v>80.7</c:v>
              </c:pt>
              <c:pt idx="34">
                <c:v>81.400000000000006</c:v>
              </c:pt>
              <c:pt idx="35">
                <c:v>81.099999999999994</c:v>
              </c:pt>
              <c:pt idx="36">
                <c:v>81.5</c:v>
              </c:pt>
              <c:pt idx="37">
                <c:v>81.599999999999994</c:v>
              </c:pt>
              <c:pt idx="38">
                <c:v>81.7</c:v>
              </c:pt>
              <c:pt idx="39">
                <c:v>82.1</c:v>
              </c:pt>
              <c:pt idx="40">
                <c:v>80.8</c:v>
              </c:pt>
              <c:pt idx="41">
                <c:v>81.900000000000006</c:v>
              </c:pt>
            </c:numLit>
          </c:val>
          <c:smooth val="0"/>
          <c:extLst>
            <c:ext xmlns:c16="http://schemas.microsoft.com/office/drawing/2014/chart" uri="{C3380CC4-5D6E-409C-BE32-E72D297353CC}">
              <c16:uniqueId val="{00000003-1FA1-4B9F-BD4E-5EBDAB568DFC}"/>
            </c:ext>
          </c:extLst>
        </c:ser>
        <c:ser>
          <c:idx val="5"/>
          <c:order val="4"/>
          <c:tx>
            <c:v>Canada</c:v>
          </c:tx>
          <c:spPr>
            <a:ln w="28575" cap="rnd">
              <a:solidFill>
                <a:schemeClr val="bg1">
                  <a:lumMod val="65000"/>
                </a:schemeClr>
              </a:solidFill>
              <a:round/>
            </a:ln>
            <a:effectLst/>
          </c:spPr>
          <c:marker>
            <c:symbol val="none"/>
          </c:marker>
          <c:cat>
            <c:strLit>
              <c:ptCount val="42"/>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strLit>
          </c:cat>
          <c:val>
            <c:numLit>
              <c:formatCode>General</c:formatCode>
              <c:ptCount val="42"/>
              <c:pt idx="0">
                <c:v>75.099999999999994</c:v>
              </c:pt>
              <c:pt idx="1">
                <c:v>75.5</c:v>
              </c:pt>
              <c:pt idx="2">
                <c:v>75.7</c:v>
              </c:pt>
              <c:pt idx="3">
                <c:v>76.099999999999994</c:v>
              </c:pt>
              <c:pt idx="4">
                <c:v>76.400000000000006</c:v>
              </c:pt>
              <c:pt idx="5">
                <c:v>76.400000000000006</c:v>
              </c:pt>
              <c:pt idx="6">
                <c:v>76.5</c:v>
              </c:pt>
              <c:pt idx="7">
                <c:v>76.8</c:v>
              </c:pt>
              <c:pt idx="8">
                <c:v>76.900000000000006</c:v>
              </c:pt>
              <c:pt idx="9">
                <c:v>77.2</c:v>
              </c:pt>
              <c:pt idx="10">
                <c:v>77.5</c:v>
              </c:pt>
              <c:pt idx="11">
                <c:v>77.7</c:v>
              </c:pt>
              <c:pt idx="12">
                <c:v>77.900000000000006</c:v>
              </c:pt>
              <c:pt idx="13">
                <c:v>77.8</c:v>
              </c:pt>
              <c:pt idx="14">
                <c:v>78</c:v>
              </c:pt>
              <c:pt idx="15">
                <c:v>78.099999999999994</c:v>
              </c:pt>
              <c:pt idx="16">
                <c:v>78.3</c:v>
              </c:pt>
              <c:pt idx="17">
                <c:v>78.5</c:v>
              </c:pt>
              <c:pt idx="18">
                <c:v>78.7</c:v>
              </c:pt>
              <c:pt idx="19">
                <c:v>78.900000000000006</c:v>
              </c:pt>
              <c:pt idx="20">
                <c:v>79.3</c:v>
              </c:pt>
              <c:pt idx="21">
                <c:v>79.5</c:v>
              </c:pt>
              <c:pt idx="22">
                <c:v>79.599999999999994</c:v>
              </c:pt>
              <c:pt idx="23">
                <c:v>79.8</c:v>
              </c:pt>
              <c:pt idx="24">
                <c:v>80.099999999999994</c:v>
              </c:pt>
              <c:pt idx="25">
                <c:v>80.2</c:v>
              </c:pt>
              <c:pt idx="26">
                <c:v>80.7</c:v>
              </c:pt>
              <c:pt idx="27">
                <c:v>80.7</c:v>
              </c:pt>
              <c:pt idx="28">
                <c:v>80.8</c:v>
              </c:pt>
              <c:pt idx="29">
                <c:v>81.2</c:v>
              </c:pt>
              <c:pt idx="30">
                <c:v>81.400000000000006</c:v>
              </c:pt>
              <c:pt idx="31">
                <c:v>81.599999999999994</c:v>
              </c:pt>
              <c:pt idx="32">
                <c:v>81.8</c:v>
              </c:pt>
              <c:pt idx="33">
                <c:v>81.8</c:v>
              </c:pt>
              <c:pt idx="34">
                <c:v>81.900000000000006</c:v>
              </c:pt>
              <c:pt idx="35">
                <c:v>81.900000000000006</c:v>
              </c:pt>
              <c:pt idx="36">
                <c:v>82</c:v>
              </c:pt>
              <c:pt idx="37">
                <c:v>81.900000000000006</c:v>
              </c:pt>
              <c:pt idx="38">
                <c:v>81.900000000000006</c:v>
              </c:pt>
              <c:pt idx="39">
                <c:v>82.3</c:v>
              </c:pt>
              <c:pt idx="40">
                <c:v>81.7</c:v>
              </c:pt>
            </c:numLit>
          </c:val>
          <c:smooth val="0"/>
          <c:extLst>
            <c:ext xmlns:c16="http://schemas.microsoft.com/office/drawing/2014/chart" uri="{C3380CC4-5D6E-409C-BE32-E72D297353CC}">
              <c16:uniqueId val="{00000004-1FA1-4B9F-BD4E-5EBDAB568DFC}"/>
            </c:ext>
          </c:extLst>
        </c:ser>
        <c:ser>
          <c:idx val="6"/>
          <c:order val="5"/>
          <c:tx>
            <c:v>France</c:v>
          </c:tx>
          <c:spPr>
            <a:ln w="28575" cap="rnd">
              <a:solidFill>
                <a:schemeClr val="bg1">
                  <a:lumMod val="65000"/>
                </a:schemeClr>
              </a:solidFill>
              <a:round/>
            </a:ln>
            <a:effectLst/>
          </c:spPr>
          <c:marker>
            <c:symbol val="none"/>
          </c:marker>
          <c:cat>
            <c:strLit>
              <c:ptCount val="42"/>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strLit>
          </c:cat>
          <c:val>
            <c:numLit>
              <c:formatCode>General</c:formatCode>
              <c:ptCount val="42"/>
              <c:pt idx="0">
                <c:v>74.3</c:v>
              </c:pt>
              <c:pt idx="1">
                <c:v>74.5</c:v>
              </c:pt>
              <c:pt idx="2">
                <c:v>74.8</c:v>
              </c:pt>
              <c:pt idx="3">
                <c:v>74.8</c:v>
              </c:pt>
              <c:pt idx="4">
                <c:v>75.3</c:v>
              </c:pt>
              <c:pt idx="5">
                <c:v>75.400000000000006</c:v>
              </c:pt>
              <c:pt idx="6">
                <c:v>75.7</c:v>
              </c:pt>
              <c:pt idx="7">
                <c:v>76.3</c:v>
              </c:pt>
              <c:pt idx="8">
                <c:v>76.599999999999994</c:v>
              </c:pt>
              <c:pt idx="9">
                <c:v>76.7</c:v>
              </c:pt>
              <c:pt idx="10">
                <c:v>77</c:v>
              </c:pt>
              <c:pt idx="11">
                <c:v>77.2</c:v>
              </c:pt>
              <c:pt idx="12">
                <c:v>77.5</c:v>
              </c:pt>
              <c:pt idx="13">
                <c:v>77.5</c:v>
              </c:pt>
              <c:pt idx="14">
                <c:v>78</c:v>
              </c:pt>
              <c:pt idx="15">
                <c:v>78.099999999999994</c:v>
              </c:pt>
              <c:pt idx="16">
                <c:v>78.2</c:v>
              </c:pt>
              <c:pt idx="17">
                <c:v>78.599999999999994</c:v>
              </c:pt>
              <c:pt idx="18">
                <c:v>78.8</c:v>
              </c:pt>
              <c:pt idx="19">
                <c:v>78.900000000000006</c:v>
              </c:pt>
              <c:pt idx="20">
                <c:v>79.2</c:v>
              </c:pt>
              <c:pt idx="21">
                <c:v>79.3</c:v>
              </c:pt>
              <c:pt idx="22">
                <c:v>79.400000000000006</c:v>
              </c:pt>
              <c:pt idx="23">
                <c:v>79.3</c:v>
              </c:pt>
              <c:pt idx="24">
                <c:v>80.400000000000006</c:v>
              </c:pt>
              <c:pt idx="25">
                <c:v>80.400000000000006</c:v>
              </c:pt>
              <c:pt idx="26">
                <c:v>81</c:v>
              </c:pt>
              <c:pt idx="27">
                <c:v>81.3</c:v>
              </c:pt>
              <c:pt idx="28">
                <c:v>81.400000000000006</c:v>
              </c:pt>
              <c:pt idx="29">
                <c:v>81.599999999999994</c:v>
              </c:pt>
              <c:pt idx="30">
                <c:v>81.900000000000006</c:v>
              </c:pt>
              <c:pt idx="31">
                <c:v>82.3</c:v>
              </c:pt>
              <c:pt idx="32">
                <c:v>82.1</c:v>
              </c:pt>
              <c:pt idx="33">
                <c:v>82.4</c:v>
              </c:pt>
              <c:pt idx="34">
                <c:v>82.9</c:v>
              </c:pt>
              <c:pt idx="35">
                <c:v>82.4</c:v>
              </c:pt>
              <c:pt idx="36">
                <c:v>82.7</c:v>
              </c:pt>
              <c:pt idx="37">
                <c:v>82.7</c:v>
              </c:pt>
              <c:pt idx="38">
                <c:v>82.8</c:v>
              </c:pt>
              <c:pt idx="39">
                <c:v>83</c:v>
              </c:pt>
              <c:pt idx="40">
                <c:v>82.3</c:v>
              </c:pt>
              <c:pt idx="41">
                <c:v>82.5</c:v>
              </c:pt>
            </c:numLit>
          </c:val>
          <c:smooth val="0"/>
          <c:extLst>
            <c:ext xmlns:c16="http://schemas.microsoft.com/office/drawing/2014/chart" uri="{C3380CC4-5D6E-409C-BE32-E72D297353CC}">
              <c16:uniqueId val="{00000005-1FA1-4B9F-BD4E-5EBDAB568DFC}"/>
            </c:ext>
          </c:extLst>
        </c:ser>
        <c:ser>
          <c:idx val="7"/>
          <c:order val="6"/>
          <c:tx>
            <c:v>Germany</c:v>
          </c:tx>
          <c:spPr>
            <a:ln w="28575" cap="rnd">
              <a:solidFill>
                <a:schemeClr val="bg1">
                  <a:lumMod val="65000"/>
                </a:schemeClr>
              </a:solidFill>
              <a:round/>
            </a:ln>
            <a:effectLst/>
          </c:spPr>
          <c:marker>
            <c:symbol val="none"/>
          </c:marker>
          <c:cat>
            <c:strLit>
              <c:ptCount val="42"/>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strLit>
          </c:cat>
          <c:val>
            <c:numLit>
              <c:formatCode>General</c:formatCode>
              <c:ptCount val="42"/>
              <c:pt idx="0">
                <c:v>72.900000000000006</c:v>
              </c:pt>
              <c:pt idx="1">
                <c:v>73.2</c:v>
              </c:pt>
              <c:pt idx="2">
                <c:v>73.5</c:v>
              </c:pt>
              <c:pt idx="3">
                <c:v>73.8</c:v>
              </c:pt>
              <c:pt idx="4">
                <c:v>74.3</c:v>
              </c:pt>
              <c:pt idx="5">
                <c:v>75.099999999999994</c:v>
              </c:pt>
              <c:pt idx="6">
                <c:v>75.3</c:v>
              </c:pt>
              <c:pt idx="7">
                <c:v>75.8</c:v>
              </c:pt>
              <c:pt idx="8">
                <c:v>76</c:v>
              </c:pt>
              <c:pt idx="9">
                <c:v>76.099999999999994</c:v>
              </c:pt>
              <c:pt idx="10">
                <c:v>77.400000000000006</c:v>
              </c:pt>
              <c:pt idx="11">
                <c:v>75.7</c:v>
              </c:pt>
              <c:pt idx="12">
                <c:v>76.2</c:v>
              </c:pt>
              <c:pt idx="13">
                <c:v>76.2</c:v>
              </c:pt>
              <c:pt idx="14">
                <c:v>76.599999999999994</c:v>
              </c:pt>
              <c:pt idx="15">
                <c:v>76.7</c:v>
              </c:pt>
              <c:pt idx="16">
                <c:v>77</c:v>
              </c:pt>
              <c:pt idx="17">
                <c:v>77.400000000000006</c:v>
              </c:pt>
              <c:pt idx="18">
                <c:v>77.8</c:v>
              </c:pt>
              <c:pt idx="19">
                <c:v>78</c:v>
              </c:pt>
              <c:pt idx="20">
                <c:v>78.3</c:v>
              </c:pt>
              <c:pt idx="21">
                <c:v>78.599999999999994</c:v>
              </c:pt>
              <c:pt idx="22">
                <c:v>78.599999999999994</c:v>
              </c:pt>
              <c:pt idx="23">
                <c:v>78.599999999999994</c:v>
              </c:pt>
              <c:pt idx="24">
                <c:v>79.3</c:v>
              </c:pt>
              <c:pt idx="25">
                <c:v>79.400000000000006</c:v>
              </c:pt>
              <c:pt idx="26">
                <c:v>79.900000000000006</c:v>
              </c:pt>
              <c:pt idx="27">
                <c:v>80.099999999999994</c:v>
              </c:pt>
              <c:pt idx="28">
                <c:v>80.2</c:v>
              </c:pt>
              <c:pt idx="29">
                <c:v>80.3</c:v>
              </c:pt>
              <c:pt idx="30">
                <c:v>80.5</c:v>
              </c:pt>
              <c:pt idx="31">
                <c:v>80.599999999999994</c:v>
              </c:pt>
              <c:pt idx="32">
                <c:v>80.7</c:v>
              </c:pt>
              <c:pt idx="33">
                <c:v>80.599999999999994</c:v>
              </c:pt>
              <c:pt idx="34">
                <c:v>81.2</c:v>
              </c:pt>
              <c:pt idx="35">
                <c:v>80.7</c:v>
              </c:pt>
              <c:pt idx="36">
                <c:v>81</c:v>
              </c:pt>
              <c:pt idx="37">
                <c:v>81.099999999999994</c:v>
              </c:pt>
              <c:pt idx="38">
                <c:v>81</c:v>
              </c:pt>
              <c:pt idx="39">
                <c:v>81.3</c:v>
              </c:pt>
              <c:pt idx="40">
                <c:v>81.099999999999994</c:v>
              </c:pt>
              <c:pt idx="41">
                <c:v>80.900000000000006</c:v>
              </c:pt>
            </c:numLit>
          </c:val>
          <c:smooth val="0"/>
          <c:extLst>
            <c:ext xmlns:c16="http://schemas.microsoft.com/office/drawing/2014/chart" uri="{C3380CC4-5D6E-409C-BE32-E72D297353CC}">
              <c16:uniqueId val="{00000006-1FA1-4B9F-BD4E-5EBDAB568DFC}"/>
            </c:ext>
          </c:extLst>
        </c:ser>
        <c:ser>
          <c:idx val="8"/>
          <c:order val="7"/>
          <c:tx>
            <c:v>Japan</c:v>
          </c:tx>
          <c:spPr>
            <a:ln w="28575" cap="rnd">
              <a:solidFill>
                <a:schemeClr val="bg1">
                  <a:lumMod val="65000"/>
                </a:schemeClr>
              </a:solidFill>
              <a:round/>
            </a:ln>
            <a:effectLst/>
          </c:spPr>
          <c:marker>
            <c:symbol val="none"/>
          </c:marker>
          <c:cat>
            <c:strLit>
              <c:ptCount val="42"/>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strLit>
          </c:cat>
          <c:val>
            <c:numLit>
              <c:formatCode>General</c:formatCode>
              <c:ptCount val="42"/>
              <c:pt idx="0">
                <c:v>76.099999999999994</c:v>
              </c:pt>
              <c:pt idx="1">
                <c:v>76.5</c:v>
              </c:pt>
              <c:pt idx="2">
                <c:v>76.900000000000006</c:v>
              </c:pt>
              <c:pt idx="3">
                <c:v>77</c:v>
              </c:pt>
              <c:pt idx="4">
                <c:v>77.400000000000006</c:v>
              </c:pt>
              <c:pt idx="5">
                <c:v>77.599999999999994</c:v>
              </c:pt>
              <c:pt idx="6">
                <c:v>78.099999999999994</c:v>
              </c:pt>
              <c:pt idx="7">
                <c:v>78.5</c:v>
              </c:pt>
              <c:pt idx="8">
                <c:v>78.400000000000006</c:v>
              </c:pt>
              <c:pt idx="9">
                <c:v>78.8</c:v>
              </c:pt>
              <c:pt idx="10">
                <c:v>78.900000000000006</c:v>
              </c:pt>
              <c:pt idx="11">
                <c:v>79.099999999999994</c:v>
              </c:pt>
              <c:pt idx="12">
                <c:v>79.2</c:v>
              </c:pt>
              <c:pt idx="13">
                <c:v>79.400000000000006</c:v>
              </c:pt>
              <c:pt idx="14">
                <c:v>79.8</c:v>
              </c:pt>
              <c:pt idx="15">
                <c:v>79.599999999999994</c:v>
              </c:pt>
              <c:pt idx="16">
                <c:v>80.3</c:v>
              </c:pt>
              <c:pt idx="17">
                <c:v>80.5</c:v>
              </c:pt>
              <c:pt idx="18">
                <c:v>80.599999999999994</c:v>
              </c:pt>
              <c:pt idx="19">
                <c:v>80.5</c:v>
              </c:pt>
              <c:pt idx="20">
                <c:v>81.2</c:v>
              </c:pt>
              <c:pt idx="21">
                <c:v>81.5</c:v>
              </c:pt>
              <c:pt idx="22">
                <c:v>81.8</c:v>
              </c:pt>
              <c:pt idx="23">
                <c:v>81.8</c:v>
              </c:pt>
              <c:pt idx="24">
                <c:v>82.1</c:v>
              </c:pt>
              <c:pt idx="25">
                <c:v>82</c:v>
              </c:pt>
              <c:pt idx="26">
                <c:v>82.4</c:v>
              </c:pt>
              <c:pt idx="27">
                <c:v>82.6</c:v>
              </c:pt>
              <c:pt idx="28">
                <c:v>82.7</c:v>
              </c:pt>
              <c:pt idx="29">
                <c:v>83</c:v>
              </c:pt>
              <c:pt idx="30">
                <c:v>82.9</c:v>
              </c:pt>
              <c:pt idx="31">
                <c:v>82.7</c:v>
              </c:pt>
              <c:pt idx="32">
                <c:v>83.2</c:v>
              </c:pt>
              <c:pt idx="33">
                <c:v>83.4</c:v>
              </c:pt>
              <c:pt idx="34">
                <c:v>83.7</c:v>
              </c:pt>
              <c:pt idx="35">
                <c:v>83.9</c:v>
              </c:pt>
              <c:pt idx="36">
                <c:v>84.1</c:v>
              </c:pt>
              <c:pt idx="37">
                <c:v>84.2</c:v>
              </c:pt>
              <c:pt idx="38">
                <c:v>84.3</c:v>
              </c:pt>
              <c:pt idx="39">
                <c:v>84.4</c:v>
              </c:pt>
              <c:pt idx="40">
                <c:v>84.7</c:v>
              </c:pt>
              <c:pt idx="41">
                <c:v>84.5</c:v>
              </c:pt>
            </c:numLit>
          </c:val>
          <c:smooth val="0"/>
          <c:extLst>
            <c:ext xmlns:c16="http://schemas.microsoft.com/office/drawing/2014/chart" uri="{C3380CC4-5D6E-409C-BE32-E72D297353CC}">
              <c16:uniqueId val="{00000007-1FA1-4B9F-BD4E-5EBDAB568DFC}"/>
            </c:ext>
          </c:extLst>
        </c:ser>
        <c:ser>
          <c:idx val="9"/>
          <c:order val="8"/>
          <c:tx>
            <c:v>Netherlands</c:v>
          </c:tx>
          <c:spPr>
            <a:ln w="28575" cap="rnd">
              <a:solidFill>
                <a:schemeClr val="bg1">
                  <a:lumMod val="65000"/>
                </a:schemeClr>
              </a:solidFill>
              <a:round/>
            </a:ln>
            <a:effectLst/>
          </c:spPr>
          <c:marker>
            <c:symbol val="none"/>
          </c:marker>
          <c:cat>
            <c:strLit>
              <c:ptCount val="42"/>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strLit>
          </c:cat>
          <c:val>
            <c:numLit>
              <c:formatCode>General</c:formatCode>
              <c:ptCount val="42"/>
              <c:pt idx="0">
                <c:v>75.900000000000006</c:v>
              </c:pt>
              <c:pt idx="1">
                <c:v>76</c:v>
              </c:pt>
              <c:pt idx="2">
                <c:v>76.099999999999994</c:v>
              </c:pt>
              <c:pt idx="3">
                <c:v>76.3</c:v>
              </c:pt>
              <c:pt idx="4">
                <c:v>76.400000000000006</c:v>
              </c:pt>
              <c:pt idx="5">
                <c:v>76.5</c:v>
              </c:pt>
              <c:pt idx="6">
                <c:v>76.400000000000006</c:v>
              </c:pt>
              <c:pt idx="7">
                <c:v>76.900000000000006</c:v>
              </c:pt>
              <c:pt idx="8">
                <c:v>77.099999999999994</c:v>
              </c:pt>
              <c:pt idx="9">
                <c:v>76.900000000000006</c:v>
              </c:pt>
              <c:pt idx="10">
                <c:v>77.099999999999994</c:v>
              </c:pt>
              <c:pt idx="11">
                <c:v>77.2</c:v>
              </c:pt>
              <c:pt idx="12">
                <c:v>77.400000000000006</c:v>
              </c:pt>
              <c:pt idx="13">
                <c:v>77.099999999999994</c:v>
              </c:pt>
              <c:pt idx="14">
                <c:v>77.599999999999994</c:v>
              </c:pt>
              <c:pt idx="15">
                <c:v>77.599999999999994</c:v>
              </c:pt>
              <c:pt idx="16">
                <c:v>77.599999999999994</c:v>
              </c:pt>
              <c:pt idx="17">
                <c:v>78</c:v>
              </c:pt>
              <c:pt idx="18">
                <c:v>78.099999999999994</c:v>
              </c:pt>
              <c:pt idx="19">
                <c:v>78</c:v>
              </c:pt>
              <c:pt idx="20">
                <c:v>78.2</c:v>
              </c:pt>
              <c:pt idx="21">
                <c:v>78.400000000000006</c:v>
              </c:pt>
              <c:pt idx="22">
                <c:v>78.5</c:v>
              </c:pt>
              <c:pt idx="23">
                <c:v>78.7</c:v>
              </c:pt>
              <c:pt idx="24">
                <c:v>79.3</c:v>
              </c:pt>
              <c:pt idx="25">
                <c:v>79.599999999999994</c:v>
              </c:pt>
              <c:pt idx="26">
                <c:v>80</c:v>
              </c:pt>
              <c:pt idx="27">
                <c:v>80.400000000000006</c:v>
              </c:pt>
              <c:pt idx="28">
                <c:v>80.5</c:v>
              </c:pt>
              <c:pt idx="29">
                <c:v>80.900000000000006</c:v>
              </c:pt>
              <c:pt idx="30">
                <c:v>81</c:v>
              </c:pt>
              <c:pt idx="31">
                <c:v>81.3</c:v>
              </c:pt>
              <c:pt idx="32">
                <c:v>81.2</c:v>
              </c:pt>
              <c:pt idx="33">
                <c:v>81.400000000000006</c:v>
              </c:pt>
              <c:pt idx="34">
                <c:v>81.8</c:v>
              </c:pt>
              <c:pt idx="35">
                <c:v>81.599999999999994</c:v>
              </c:pt>
              <c:pt idx="36">
                <c:v>81.7</c:v>
              </c:pt>
              <c:pt idx="37">
                <c:v>81.8</c:v>
              </c:pt>
              <c:pt idx="38">
                <c:v>81.900000000000006</c:v>
              </c:pt>
              <c:pt idx="39">
                <c:v>82.2</c:v>
              </c:pt>
              <c:pt idx="40">
                <c:v>81.400000000000006</c:v>
              </c:pt>
              <c:pt idx="41">
                <c:v>81.5</c:v>
              </c:pt>
            </c:numLit>
          </c:val>
          <c:smooth val="0"/>
          <c:extLst>
            <c:ext xmlns:c16="http://schemas.microsoft.com/office/drawing/2014/chart" uri="{C3380CC4-5D6E-409C-BE32-E72D297353CC}">
              <c16:uniqueId val="{00000008-1FA1-4B9F-BD4E-5EBDAB568DFC}"/>
            </c:ext>
          </c:extLst>
        </c:ser>
        <c:ser>
          <c:idx val="10"/>
          <c:order val="9"/>
          <c:tx>
            <c:v>Sweden</c:v>
          </c:tx>
          <c:spPr>
            <a:ln w="28575" cap="rnd">
              <a:solidFill>
                <a:schemeClr val="bg1">
                  <a:lumMod val="65000"/>
                </a:schemeClr>
              </a:solidFill>
              <a:round/>
            </a:ln>
            <a:effectLst/>
          </c:spPr>
          <c:marker>
            <c:symbol val="none"/>
          </c:marker>
          <c:cat>
            <c:strLit>
              <c:ptCount val="42"/>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strLit>
          </c:cat>
          <c:val>
            <c:numLit>
              <c:formatCode>General</c:formatCode>
              <c:ptCount val="42"/>
              <c:pt idx="0">
                <c:v>75.8</c:v>
              </c:pt>
              <c:pt idx="1">
                <c:v>76.099999999999994</c:v>
              </c:pt>
              <c:pt idx="2">
                <c:v>76.400000000000006</c:v>
              </c:pt>
              <c:pt idx="3">
                <c:v>76.7</c:v>
              </c:pt>
              <c:pt idx="4">
                <c:v>76.900000000000006</c:v>
              </c:pt>
              <c:pt idx="5">
                <c:v>76.8</c:v>
              </c:pt>
              <c:pt idx="6">
                <c:v>77</c:v>
              </c:pt>
              <c:pt idx="7">
                <c:v>77.2</c:v>
              </c:pt>
              <c:pt idx="8">
                <c:v>77.099999999999994</c:v>
              </c:pt>
              <c:pt idx="9">
                <c:v>77.8</c:v>
              </c:pt>
              <c:pt idx="10">
                <c:v>77.7</c:v>
              </c:pt>
              <c:pt idx="11">
                <c:v>77.8</c:v>
              </c:pt>
              <c:pt idx="12">
                <c:v>78.2</c:v>
              </c:pt>
              <c:pt idx="13">
                <c:v>78.2</c:v>
              </c:pt>
              <c:pt idx="14">
                <c:v>78.900000000000006</c:v>
              </c:pt>
              <c:pt idx="15">
                <c:v>79</c:v>
              </c:pt>
              <c:pt idx="16">
                <c:v>79.2</c:v>
              </c:pt>
              <c:pt idx="17">
                <c:v>79.400000000000006</c:v>
              </c:pt>
              <c:pt idx="18">
                <c:v>79.5</c:v>
              </c:pt>
              <c:pt idx="19">
                <c:v>79.599999999999994</c:v>
              </c:pt>
              <c:pt idx="20">
                <c:v>79.8</c:v>
              </c:pt>
              <c:pt idx="21">
                <c:v>79.900000000000006</c:v>
              </c:pt>
              <c:pt idx="22">
                <c:v>80</c:v>
              </c:pt>
              <c:pt idx="23">
                <c:v>80.3</c:v>
              </c:pt>
              <c:pt idx="24">
                <c:v>80.7</c:v>
              </c:pt>
              <c:pt idx="25">
                <c:v>80.7</c:v>
              </c:pt>
              <c:pt idx="26">
                <c:v>81</c:v>
              </c:pt>
              <c:pt idx="27">
                <c:v>81.099999999999994</c:v>
              </c:pt>
              <c:pt idx="28">
                <c:v>81.3</c:v>
              </c:pt>
              <c:pt idx="29">
                <c:v>81.5</c:v>
              </c:pt>
              <c:pt idx="30">
                <c:v>81.599999999999994</c:v>
              </c:pt>
              <c:pt idx="31">
                <c:v>81.900000000000006</c:v>
              </c:pt>
              <c:pt idx="32">
                <c:v>81.8</c:v>
              </c:pt>
              <c:pt idx="33">
                <c:v>82</c:v>
              </c:pt>
              <c:pt idx="34">
                <c:v>82.3</c:v>
              </c:pt>
              <c:pt idx="35">
                <c:v>82.2</c:v>
              </c:pt>
              <c:pt idx="36">
                <c:v>82.4</c:v>
              </c:pt>
              <c:pt idx="37">
                <c:v>82.5</c:v>
              </c:pt>
              <c:pt idx="38">
                <c:v>82.6</c:v>
              </c:pt>
              <c:pt idx="39">
                <c:v>83.2</c:v>
              </c:pt>
              <c:pt idx="40">
                <c:v>82.4</c:v>
              </c:pt>
              <c:pt idx="41">
                <c:v>83.2</c:v>
              </c:pt>
            </c:numLit>
          </c:val>
          <c:smooth val="0"/>
          <c:extLst>
            <c:ext xmlns:c16="http://schemas.microsoft.com/office/drawing/2014/chart" uri="{C3380CC4-5D6E-409C-BE32-E72D297353CC}">
              <c16:uniqueId val="{00000009-1FA1-4B9F-BD4E-5EBDAB568DFC}"/>
            </c:ext>
          </c:extLst>
        </c:ser>
        <c:ser>
          <c:idx val="11"/>
          <c:order val="10"/>
          <c:tx>
            <c:v>Switzerland</c:v>
          </c:tx>
          <c:spPr>
            <a:ln w="28575" cap="rnd">
              <a:solidFill>
                <a:schemeClr val="bg1">
                  <a:lumMod val="65000"/>
                </a:schemeClr>
              </a:solidFill>
              <a:round/>
            </a:ln>
            <a:effectLst/>
          </c:spPr>
          <c:marker>
            <c:symbol val="none"/>
          </c:marker>
          <c:cat>
            <c:strLit>
              <c:ptCount val="42"/>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strLit>
          </c:cat>
          <c:val>
            <c:numLit>
              <c:formatCode>General</c:formatCode>
              <c:ptCount val="42"/>
              <c:pt idx="0">
                <c:v>75.7</c:v>
              </c:pt>
              <c:pt idx="1">
                <c:v>75.900000000000006</c:v>
              </c:pt>
              <c:pt idx="2">
                <c:v>76.3</c:v>
              </c:pt>
              <c:pt idx="3">
                <c:v>76.2</c:v>
              </c:pt>
              <c:pt idx="4">
                <c:v>76.900000000000006</c:v>
              </c:pt>
              <c:pt idx="5">
                <c:v>77</c:v>
              </c:pt>
              <c:pt idx="6">
                <c:v>77.2</c:v>
              </c:pt>
              <c:pt idx="7">
                <c:v>77.5</c:v>
              </c:pt>
              <c:pt idx="8">
                <c:v>77.5</c:v>
              </c:pt>
              <c:pt idx="9">
                <c:v>77.7</c:v>
              </c:pt>
              <c:pt idx="10">
                <c:v>77.5</c:v>
              </c:pt>
              <c:pt idx="11">
                <c:v>77.8</c:v>
              </c:pt>
              <c:pt idx="12">
                <c:v>78.099999999999994</c:v>
              </c:pt>
              <c:pt idx="13">
                <c:v>78.400000000000006</c:v>
              </c:pt>
              <c:pt idx="14">
                <c:v>78.7</c:v>
              </c:pt>
              <c:pt idx="15">
                <c:v>78.7</c:v>
              </c:pt>
              <c:pt idx="16">
                <c:v>79.2</c:v>
              </c:pt>
              <c:pt idx="17">
                <c:v>79.400000000000006</c:v>
              </c:pt>
              <c:pt idx="18">
                <c:v>79.599999999999994</c:v>
              </c:pt>
              <c:pt idx="19">
                <c:v>79.900000000000006</c:v>
              </c:pt>
              <c:pt idx="20">
                <c:v>80</c:v>
              </c:pt>
              <c:pt idx="21">
                <c:v>80.5</c:v>
              </c:pt>
              <c:pt idx="22">
                <c:v>80.599999999999994</c:v>
              </c:pt>
              <c:pt idx="23">
                <c:v>80.7</c:v>
              </c:pt>
              <c:pt idx="24">
                <c:v>81.3</c:v>
              </c:pt>
              <c:pt idx="25">
                <c:v>81.5</c:v>
              </c:pt>
              <c:pt idx="26">
                <c:v>81.8</c:v>
              </c:pt>
              <c:pt idx="27">
                <c:v>82</c:v>
              </c:pt>
              <c:pt idx="28">
                <c:v>82.3</c:v>
              </c:pt>
              <c:pt idx="29">
                <c:v>82.3</c:v>
              </c:pt>
              <c:pt idx="30">
                <c:v>82.7</c:v>
              </c:pt>
              <c:pt idx="31">
                <c:v>82.8</c:v>
              </c:pt>
              <c:pt idx="32">
                <c:v>82.8</c:v>
              </c:pt>
              <c:pt idx="33">
                <c:v>82.9</c:v>
              </c:pt>
              <c:pt idx="34">
                <c:v>83.3</c:v>
              </c:pt>
              <c:pt idx="35">
                <c:v>83</c:v>
              </c:pt>
              <c:pt idx="36">
                <c:v>83.7</c:v>
              </c:pt>
              <c:pt idx="37">
                <c:v>83.7</c:v>
              </c:pt>
              <c:pt idx="38">
                <c:v>83.8</c:v>
              </c:pt>
              <c:pt idx="39">
                <c:v>84</c:v>
              </c:pt>
              <c:pt idx="40">
                <c:v>83.1</c:v>
              </c:pt>
              <c:pt idx="41">
                <c:v>84</c:v>
              </c:pt>
            </c:numLit>
          </c:val>
          <c:smooth val="0"/>
          <c:extLst>
            <c:ext xmlns:c16="http://schemas.microsoft.com/office/drawing/2014/chart" uri="{C3380CC4-5D6E-409C-BE32-E72D297353CC}">
              <c16:uniqueId val="{0000000A-1FA1-4B9F-BD4E-5EBDAB568DFC}"/>
            </c:ext>
          </c:extLst>
        </c:ser>
        <c:ser>
          <c:idx val="12"/>
          <c:order val="11"/>
          <c:tx>
            <c:v>United Kingdom</c:v>
          </c:tx>
          <c:spPr>
            <a:ln w="28575" cap="rnd">
              <a:solidFill>
                <a:schemeClr val="bg1">
                  <a:lumMod val="65000"/>
                </a:schemeClr>
              </a:solidFill>
              <a:round/>
            </a:ln>
            <a:effectLst/>
          </c:spPr>
          <c:marker>
            <c:symbol val="none"/>
          </c:marker>
          <c:cat>
            <c:strLit>
              <c:ptCount val="42"/>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strLit>
          </c:cat>
          <c:val>
            <c:numLit>
              <c:formatCode>General</c:formatCode>
              <c:ptCount val="42"/>
              <c:pt idx="0">
                <c:v>73.2</c:v>
              </c:pt>
              <c:pt idx="1">
                <c:v>73.8</c:v>
              </c:pt>
              <c:pt idx="2">
                <c:v>74.099999999999994</c:v>
              </c:pt>
              <c:pt idx="3">
                <c:v>74.3</c:v>
              </c:pt>
              <c:pt idx="4">
                <c:v>74.5</c:v>
              </c:pt>
              <c:pt idx="5">
                <c:v>74.7</c:v>
              </c:pt>
              <c:pt idx="6">
                <c:v>74.8</c:v>
              </c:pt>
              <c:pt idx="7">
                <c:v>75.2</c:v>
              </c:pt>
              <c:pt idx="8">
                <c:v>75.3</c:v>
              </c:pt>
              <c:pt idx="9">
                <c:v>75.400000000000006</c:v>
              </c:pt>
              <c:pt idx="10">
                <c:v>75.7</c:v>
              </c:pt>
              <c:pt idx="11">
                <c:v>75.900000000000006</c:v>
              </c:pt>
              <c:pt idx="12">
                <c:v>76.3</c:v>
              </c:pt>
              <c:pt idx="13">
                <c:v>76.2</c:v>
              </c:pt>
              <c:pt idx="14">
                <c:v>76.8</c:v>
              </c:pt>
              <c:pt idx="15">
                <c:v>76.7</c:v>
              </c:pt>
              <c:pt idx="16">
                <c:v>76.900000000000006</c:v>
              </c:pt>
              <c:pt idx="17">
                <c:v>77.2</c:v>
              </c:pt>
              <c:pt idx="18">
                <c:v>77.3</c:v>
              </c:pt>
              <c:pt idx="19">
                <c:v>77.5</c:v>
              </c:pt>
              <c:pt idx="20">
                <c:v>77.900000000000006</c:v>
              </c:pt>
              <c:pt idx="21">
                <c:v>78.2</c:v>
              </c:pt>
              <c:pt idx="22">
                <c:v>78.3</c:v>
              </c:pt>
              <c:pt idx="23">
                <c:v>78.400000000000006</c:v>
              </c:pt>
              <c:pt idx="24">
                <c:v>79</c:v>
              </c:pt>
              <c:pt idx="25">
                <c:v>79.2</c:v>
              </c:pt>
              <c:pt idx="26">
                <c:v>79.5</c:v>
              </c:pt>
              <c:pt idx="27">
                <c:v>79.7</c:v>
              </c:pt>
              <c:pt idx="28">
                <c:v>79.8</c:v>
              </c:pt>
              <c:pt idx="29">
                <c:v>80.400000000000006</c:v>
              </c:pt>
              <c:pt idx="30">
                <c:v>80.599999999999994</c:v>
              </c:pt>
              <c:pt idx="31">
                <c:v>81</c:v>
              </c:pt>
              <c:pt idx="32">
                <c:v>81</c:v>
              </c:pt>
              <c:pt idx="33">
                <c:v>81.099999999999994</c:v>
              </c:pt>
              <c:pt idx="34">
                <c:v>81.400000000000006</c:v>
              </c:pt>
              <c:pt idx="35">
                <c:v>81</c:v>
              </c:pt>
              <c:pt idx="36">
                <c:v>81.2</c:v>
              </c:pt>
              <c:pt idx="37">
                <c:v>81.3</c:v>
              </c:pt>
              <c:pt idx="38">
                <c:v>81.3</c:v>
              </c:pt>
              <c:pt idx="39">
                <c:v>81.400000000000006</c:v>
              </c:pt>
              <c:pt idx="40">
                <c:v>80.400000000000006</c:v>
              </c:pt>
              <c:pt idx="41">
                <c:v>80.8</c:v>
              </c:pt>
            </c:numLit>
          </c:val>
          <c:smooth val="0"/>
          <c:extLst>
            <c:ext xmlns:c16="http://schemas.microsoft.com/office/drawing/2014/chart" uri="{C3380CC4-5D6E-409C-BE32-E72D297353CC}">
              <c16:uniqueId val="{0000000B-1FA1-4B9F-BD4E-5EBDAB568DFC}"/>
            </c:ext>
          </c:extLst>
        </c:ser>
        <c:ser>
          <c:idx val="13"/>
          <c:order val="12"/>
          <c:tx>
            <c:v>Comparable Country Average</c:v>
          </c:tx>
          <c:spPr>
            <a:ln w="28575" cap="rnd">
              <a:solidFill>
                <a:schemeClr val="accent6"/>
              </a:solidFill>
              <a:round/>
            </a:ln>
            <a:effectLst/>
          </c:spPr>
          <c:marker>
            <c:symbol val="none"/>
          </c:marker>
          <c:cat>
            <c:strLit>
              <c:ptCount val="42"/>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strLit>
          </c:cat>
          <c:val>
            <c:numLit>
              <c:formatCode>General</c:formatCode>
              <c:ptCount val="42"/>
              <c:pt idx="0">
                <c:v>74.5</c:v>
              </c:pt>
              <c:pt idx="1">
                <c:v>74.8</c:v>
              </c:pt>
              <c:pt idx="2">
                <c:v>75.099999999999994</c:v>
              </c:pt>
              <c:pt idx="3">
                <c:v>75.3</c:v>
              </c:pt>
              <c:pt idx="4">
                <c:v>75.7</c:v>
              </c:pt>
              <c:pt idx="5">
                <c:v>75.8</c:v>
              </c:pt>
              <c:pt idx="6">
                <c:v>76</c:v>
              </c:pt>
              <c:pt idx="7">
                <c:v>76.400000000000006</c:v>
              </c:pt>
              <c:pt idx="8">
                <c:v>76.599999999999994</c:v>
              </c:pt>
              <c:pt idx="9">
                <c:v>76.8</c:v>
              </c:pt>
              <c:pt idx="10">
                <c:v>77.099999999999994</c:v>
              </c:pt>
              <c:pt idx="11">
                <c:v>77.099999999999994</c:v>
              </c:pt>
              <c:pt idx="12">
                <c:v>77.3</c:v>
              </c:pt>
              <c:pt idx="13">
                <c:v>77.400000000000006</c:v>
              </c:pt>
              <c:pt idx="14">
                <c:v>77.8</c:v>
              </c:pt>
              <c:pt idx="15">
                <c:v>77.8</c:v>
              </c:pt>
              <c:pt idx="16">
                <c:v>78.099999999999994</c:v>
              </c:pt>
              <c:pt idx="17">
                <c:v>78.400000000000006</c:v>
              </c:pt>
              <c:pt idx="18">
                <c:v>78.599999999999994</c:v>
              </c:pt>
              <c:pt idx="19">
                <c:v>78.7</c:v>
              </c:pt>
              <c:pt idx="20">
                <c:v>79</c:v>
              </c:pt>
              <c:pt idx="21">
                <c:v>79.3</c:v>
              </c:pt>
              <c:pt idx="22">
                <c:v>79.400000000000006</c:v>
              </c:pt>
              <c:pt idx="23">
                <c:v>79.5</c:v>
              </c:pt>
              <c:pt idx="24">
                <c:v>80.099999999999994</c:v>
              </c:pt>
              <c:pt idx="25">
                <c:v>80.2</c:v>
              </c:pt>
              <c:pt idx="26">
                <c:v>80.599999999999994</c:v>
              </c:pt>
              <c:pt idx="27">
                <c:v>80.900000000000006</c:v>
              </c:pt>
              <c:pt idx="28">
                <c:v>81</c:v>
              </c:pt>
              <c:pt idx="29">
                <c:v>81.2</c:v>
              </c:pt>
              <c:pt idx="30">
                <c:v>81.400000000000006</c:v>
              </c:pt>
              <c:pt idx="31">
                <c:v>81.599999999999994</c:v>
              </c:pt>
              <c:pt idx="32">
                <c:v>81.7</c:v>
              </c:pt>
              <c:pt idx="33">
                <c:v>81.8</c:v>
              </c:pt>
              <c:pt idx="34">
                <c:v>82.2</c:v>
              </c:pt>
              <c:pt idx="35">
                <c:v>82</c:v>
              </c:pt>
              <c:pt idx="36">
                <c:v>82.2</c:v>
              </c:pt>
              <c:pt idx="37">
                <c:v>82.3</c:v>
              </c:pt>
              <c:pt idx="38">
                <c:v>82.3</c:v>
              </c:pt>
              <c:pt idx="39">
                <c:v>82.6</c:v>
              </c:pt>
              <c:pt idx="40">
                <c:v>82</c:v>
              </c:pt>
              <c:pt idx="41">
                <c:v>82.4</c:v>
              </c:pt>
            </c:numLit>
          </c:val>
          <c:smooth val="0"/>
          <c:extLst>
            <c:ext xmlns:c16="http://schemas.microsoft.com/office/drawing/2014/chart" uri="{C3380CC4-5D6E-409C-BE32-E72D297353CC}">
              <c16:uniqueId val="{0000000C-1FA1-4B9F-BD4E-5EBDAB568DFC}"/>
            </c:ext>
          </c:extLst>
        </c:ser>
        <c:dLbls>
          <c:showLegendKey val="0"/>
          <c:showVal val="0"/>
          <c:showCatName val="0"/>
          <c:showSerName val="0"/>
          <c:showPercent val="0"/>
          <c:showBubbleSize val="0"/>
        </c:dLbls>
        <c:smooth val="0"/>
        <c:axId val="149486800"/>
        <c:axId val="149486384"/>
      </c:lineChart>
      <c:catAx>
        <c:axId val="14948680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486384"/>
        <c:crosses val="autoZero"/>
        <c:auto val="1"/>
        <c:lblAlgn val="ctr"/>
        <c:lblOffset val="100"/>
        <c:noMultiLvlLbl val="0"/>
      </c:catAx>
      <c:valAx>
        <c:axId val="1494863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Life</a:t>
                </a:r>
                <a:r>
                  <a:rPr lang="en-US" baseline="0"/>
                  <a:t> expectancy, years</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4868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'Slide 14 - Data'!$D$3</c:f>
              <c:strCache>
                <c:ptCount val="1"/>
                <c:pt idx="0">
                  <c:v>White</c:v>
                </c:pt>
              </c:strCache>
            </c:strRef>
          </c:tx>
          <c:spPr>
            <a:solidFill>
              <a:srgbClr val="00415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'Slide 14 - Data'!$A$4:$A$6</c:f>
              <c:strCache>
                <c:ptCount val="3"/>
                <c:pt idx="0">
                  <c:v>Did not get needed care due to cost</c:v>
                </c:pt>
                <c:pt idx="1">
                  <c:v>Delayed care due to cost</c:v>
                </c:pt>
                <c:pt idx="2">
                  <c:v>Did not take medication as prescribed due to cost</c:v>
                </c:pt>
              </c:strCache>
            </c:strRef>
          </c:cat>
          <c:val>
            <c:numRef>
              <c:f>'Slide 14 - Data'!$D$4:$D$6</c:f>
              <c:numCache>
                <c:formatCode>0.0%</c:formatCode>
                <c:ptCount val="3"/>
                <c:pt idx="0">
                  <c:v>5.7999999999999996E-2</c:v>
                </c:pt>
                <c:pt idx="1">
                  <c:v>7.1999999999999995E-2</c:v>
                </c:pt>
                <c:pt idx="2">
                  <c:v>6.3E-2</c:v>
                </c:pt>
              </c:numCache>
            </c:numRef>
          </c:val>
          <c:extLst>
            <c:ext xmlns:c16="http://schemas.microsoft.com/office/drawing/2014/chart" uri="{C3380CC4-5D6E-409C-BE32-E72D297353CC}">
              <c16:uniqueId val="{00000000-612B-4BC0-BB1D-5613C899875E}"/>
            </c:ext>
          </c:extLst>
        </c:ser>
        <c:ser>
          <c:idx val="1"/>
          <c:order val="1"/>
          <c:tx>
            <c:strRef>
              <c:f>'Slide 14 - Data'!$E$3</c:f>
              <c:strCache>
                <c:ptCount val="1"/>
                <c:pt idx="0">
                  <c:v>Black or African American</c:v>
                </c:pt>
              </c:strCache>
            </c:strRef>
          </c:tx>
          <c:spPr>
            <a:solidFill>
              <a:srgbClr val="00A9F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'Slide 14 - Data'!$A$4:$A$6</c:f>
              <c:strCache>
                <c:ptCount val="3"/>
                <c:pt idx="0">
                  <c:v>Did not get needed care due to cost</c:v>
                </c:pt>
                <c:pt idx="1">
                  <c:v>Delayed care due to cost</c:v>
                </c:pt>
                <c:pt idx="2">
                  <c:v>Did not take medication as prescribed due to cost</c:v>
                </c:pt>
              </c:strCache>
            </c:strRef>
          </c:cat>
          <c:val>
            <c:numRef>
              <c:f>'Slide 14 - Data'!$E$4:$E$6</c:f>
              <c:numCache>
                <c:formatCode>0.0%</c:formatCode>
                <c:ptCount val="3"/>
                <c:pt idx="0">
                  <c:v>7.2000000000000008E-2</c:v>
                </c:pt>
                <c:pt idx="1">
                  <c:v>7.0000000000000007E-2</c:v>
                </c:pt>
                <c:pt idx="2">
                  <c:v>9.2999999999999999E-2</c:v>
                </c:pt>
              </c:numCache>
            </c:numRef>
          </c:val>
          <c:extLst>
            <c:ext xmlns:c16="http://schemas.microsoft.com/office/drawing/2014/chart" uri="{C3380CC4-5D6E-409C-BE32-E72D297353CC}">
              <c16:uniqueId val="{00000001-612B-4BC0-BB1D-5613C899875E}"/>
            </c:ext>
          </c:extLst>
        </c:ser>
        <c:ser>
          <c:idx val="2"/>
          <c:order val="2"/>
          <c:tx>
            <c:strRef>
              <c:f>'Slide 14 - Data'!$F$3</c:f>
              <c:strCache>
                <c:ptCount val="1"/>
                <c:pt idx="0">
                  <c:v>American Indian or Alaska Native</c:v>
                </c:pt>
              </c:strCache>
            </c:strRef>
          </c:tx>
          <c:spPr>
            <a:solidFill>
              <a:schemeClr val="accent3"/>
            </a:solidFill>
            <a:ln>
              <a:noFill/>
            </a:ln>
            <a:effectLst/>
          </c:spPr>
          <c:invertIfNegative val="0"/>
          <c:dPt>
            <c:idx val="0"/>
            <c:invertIfNegative val="0"/>
            <c:bubble3D val="0"/>
            <c:spPr>
              <a:solidFill>
                <a:srgbClr val="5C5E66"/>
              </a:solidFill>
              <a:ln>
                <a:noFill/>
              </a:ln>
              <a:effectLst/>
            </c:spPr>
            <c:extLst>
              <c:ext xmlns:c16="http://schemas.microsoft.com/office/drawing/2014/chart" uri="{C3380CC4-5D6E-409C-BE32-E72D297353CC}">
                <c16:uniqueId val="{00000000-0F7F-4EBC-8891-E9576352C714}"/>
              </c:ext>
            </c:extLst>
          </c:dPt>
          <c:dPt>
            <c:idx val="1"/>
            <c:invertIfNegative val="0"/>
            <c:bubble3D val="0"/>
            <c:spPr>
              <a:solidFill>
                <a:srgbClr val="5C5E66"/>
              </a:solidFill>
              <a:ln>
                <a:noFill/>
              </a:ln>
              <a:effectLst/>
            </c:spPr>
            <c:extLst>
              <c:ext xmlns:c16="http://schemas.microsoft.com/office/drawing/2014/chart" uri="{C3380CC4-5D6E-409C-BE32-E72D297353CC}">
                <c16:uniqueId val="{00000001-0F7F-4EBC-8891-E9576352C71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'Slide 14 - Data'!$F$4:$F$6</c:f>
              <c:numCache>
                <c:formatCode>0.0%</c:formatCode>
                <c:ptCount val="3"/>
                <c:pt idx="0">
                  <c:v>7.8E-2</c:v>
                </c:pt>
                <c:pt idx="1">
                  <c:v>0.10299999999999999</c:v>
                </c:pt>
                <c:pt idx="2">
                  <c:v>0</c:v>
                </c:pt>
              </c:numCache>
            </c:numRef>
          </c:val>
          <c:extLst>
            <c:ext xmlns:c16="http://schemas.microsoft.com/office/drawing/2014/chart" uri="{C3380CC4-5D6E-409C-BE32-E72D297353CC}">
              <c16:uniqueId val="{00000002-612B-4BC0-BB1D-5613C899875E}"/>
            </c:ext>
          </c:extLst>
        </c:ser>
        <c:ser>
          <c:idx val="3"/>
          <c:order val="3"/>
          <c:tx>
            <c:strRef>
              <c:f>'Slide 14 - Data'!$G$3</c:f>
              <c:strCache>
                <c:ptCount val="1"/>
                <c:pt idx="0">
                  <c:v>Asian</c:v>
                </c:pt>
              </c:strCache>
            </c:strRef>
          </c:tx>
          <c:spPr>
            <a:solidFill>
              <a:srgbClr val="CCD9D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'Slide 14 - Data'!$G$4:$G$6</c:f>
              <c:numCache>
                <c:formatCode>0.0%</c:formatCode>
                <c:ptCount val="3"/>
                <c:pt idx="0">
                  <c:v>2.6000000000000002E-2</c:v>
                </c:pt>
                <c:pt idx="1">
                  <c:v>3.1E-2</c:v>
                </c:pt>
                <c:pt idx="2">
                  <c:v>5.0999999999999997E-2</c:v>
                </c:pt>
              </c:numCache>
            </c:numRef>
          </c:val>
          <c:extLst>
            <c:ext xmlns:c16="http://schemas.microsoft.com/office/drawing/2014/chart" uri="{C3380CC4-5D6E-409C-BE32-E72D297353CC}">
              <c16:uniqueId val="{00000003-612B-4BC0-BB1D-5613C899875E}"/>
            </c:ext>
          </c:extLst>
        </c:ser>
        <c:ser>
          <c:idx val="4"/>
          <c:order val="4"/>
          <c:tx>
            <c:strRef>
              <c:f>'Slide 14 - Data'!$H$3</c:f>
              <c:strCache>
                <c:ptCount val="1"/>
                <c:pt idx="0">
                  <c:v>Native Hawaiian or Other Pacific Islander</c:v>
                </c:pt>
              </c:strCache>
            </c:strRef>
          </c:tx>
          <c:spPr>
            <a:solidFill>
              <a:srgbClr val="C6F1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'Slide 14 - Data'!$H$4:$H$6</c:f>
              <c:numCache>
                <c:formatCode>0.0%</c:formatCode>
                <c:ptCount val="3"/>
                <c:pt idx="0">
                  <c:v>0.14099999999999999</c:v>
                </c:pt>
                <c:pt idx="1">
                  <c:v>0.13900000000000001</c:v>
                </c:pt>
                <c:pt idx="2">
                  <c:v>0.215</c:v>
                </c:pt>
              </c:numCache>
            </c:numRef>
          </c:val>
          <c:extLst>
            <c:ext xmlns:c16="http://schemas.microsoft.com/office/drawing/2014/chart" uri="{C3380CC4-5D6E-409C-BE32-E72D297353CC}">
              <c16:uniqueId val="{00000004-612B-4BC0-BB1D-5613C899875E}"/>
            </c:ext>
          </c:extLst>
        </c:ser>
        <c:ser>
          <c:idx val="5"/>
          <c:order val="5"/>
          <c:tx>
            <c:strRef>
              <c:f>'Slide 14 - Data'!$I$3</c:f>
              <c:strCache>
                <c:ptCount val="1"/>
                <c:pt idx="0">
                  <c:v>Hispanic or Latino</c:v>
                </c:pt>
              </c:strCache>
            </c:strRef>
          </c:tx>
          <c:spPr>
            <a:solidFill>
              <a:srgbClr val="F2F2F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'Slide 14 - Data'!$I$4:$I$6</c:f>
              <c:numCache>
                <c:formatCode>0.0%</c:formatCode>
                <c:ptCount val="3"/>
                <c:pt idx="0">
                  <c:v>0.08</c:v>
                </c:pt>
                <c:pt idx="1">
                  <c:v>8.6999999999999994E-2</c:v>
                </c:pt>
                <c:pt idx="2">
                  <c:v>8.5000000000000006E-2</c:v>
                </c:pt>
              </c:numCache>
            </c:numRef>
          </c:val>
          <c:extLst>
            <c:ext xmlns:c16="http://schemas.microsoft.com/office/drawing/2014/chart" uri="{C3380CC4-5D6E-409C-BE32-E72D297353CC}">
              <c16:uniqueId val="{00000005-612B-4BC0-BB1D-5613C899875E}"/>
            </c:ext>
          </c:extLst>
        </c:ser>
        <c:ser>
          <c:idx val="6"/>
          <c:order val="6"/>
          <c:tx>
            <c:v>Total</c:v>
          </c:tx>
          <c:spPr>
            <a:solidFill>
              <a:srgbClr val="F0AB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'Slide 14 - Data'!$C$4:$C$6</c:f>
              <c:numCache>
                <c:formatCode>0.0%</c:formatCode>
                <c:ptCount val="3"/>
                <c:pt idx="0">
                  <c:v>6.0999999999999999E-2</c:v>
                </c:pt>
                <c:pt idx="1">
                  <c:v>7.0999999999999994E-2</c:v>
                </c:pt>
                <c:pt idx="2">
                  <c:v>6.8000000000000005E-2</c:v>
                </c:pt>
              </c:numCache>
            </c:numRef>
          </c:val>
          <c:extLst>
            <c:ext xmlns:c16="http://schemas.microsoft.com/office/drawing/2014/chart" uri="{C3380CC4-5D6E-409C-BE32-E72D297353CC}">
              <c16:uniqueId val="{00000005-3642-4309-BEF6-753BFCD68207}"/>
            </c:ext>
          </c:extLst>
        </c:ser>
        <c:dLbls>
          <c:dLblPos val="outEnd"/>
          <c:showLegendKey val="0"/>
          <c:showVal val="1"/>
          <c:showCatName val="0"/>
          <c:showSerName val="0"/>
          <c:showPercent val="0"/>
          <c:showBubbleSize val="0"/>
        </c:dLbls>
        <c:gapWidth val="219"/>
        <c:overlap val="-27"/>
        <c:axId val="296705072"/>
        <c:axId val="296687184"/>
      </c:barChart>
      <c:catAx>
        <c:axId val="296705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6687184"/>
        <c:crosses val="autoZero"/>
        <c:auto val="1"/>
        <c:lblAlgn val="ctr"/>
        <c:lblOffset val="100"/>
        <c:noMultiLvlLbl val="0"/>
      </c:catAx>
      <c:valAx>
        <c:axId val="29668718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6705072"/>
        <c:crosses val="autoZero"/>
        <c:crossBetween val="between"/>
      </c:valAx>
      <c:spPr>
        <a:noFill/>
        <a:ln>
          <a:noFill/>
        </a:ln>
        <a:effectLst/>
      </c:spPr>
    </c:plotArea>
    <c:legend>
      <c:legendPos val="b"/>
      <c:layout>
        <c:manualLayout>
          <c:xMode val="edge"/>
          <c:yMode val="edge"/>
          <c:x val="0.10050251256281408"/>
          <c:y val="0.76978353635773644"/>
          <c:w val="0.8461045384402327"/>
          <c:h val="0.1900997605058667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146597481372196"/>
          <c:y val="0.12030141414658259"/>
          <c:w val="0.72666118335713059"/>
          <c:h val="0.70623724805631372"/>
        </c:manualLayout>
      </c:layout>
      <c:lineChart>
        <c:grouping val="standard"/>
        <c:varyColors val="0"/>
        <c:ser>
          <c:idx val="0"/>
          <c:order val="0"/>
          <c:tx>
            <c:strRef>
              <c:f>'Slide 16 - Data'!$A$5</c:f>
              <c:strCache>
                <c:ptCount val="1"/>
                <c:pt idx="0">
                  <c:v>United States</c:v>
                </c:pt>
              </c:strCache>
            </c:strRef>
          </c:tx>
          <c:spPr>
            <a:ln w="28575" cap="rnd">
              <a:solidFill>
                <a:srgbClr val="C6F1FF"/>
              </a:solidFill>
              <a:round/>
            </a:ln>
            <a:effectLst/>
          </c:spPr>
          <c:marker>
            <c:symbol val="none"/>
          </c:marker>
          <c:dLbls>
            <c:dLbl>
              <c:idx val="4"/>
              <c:layout>
                <c:manualLayout>
                  <c:x val="4.9941804034808676E-3"/>
                  <c:y val="-5.2864128150899303E-2"/>
                </c:manualLayout>
              </c:layout>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03A-49E9-9AA0-A1FB0C92D18D}"/>
                </c:ext>
              </c:extLst>
            </c:dLbl>
            <c:dLbl>
              <c:idx val="12"/>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903A-49E9-9AA0-A1FB0C92D18D}"/>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extLst>
                <c:ext xmlns:c15="http://schemas.microsoft.com/office/drawing/2012/chart" uri="{02D57815-91ED-43cb-92C2-25804820EDAC}">
                  <c15:fullRef>
                    <c15:sqref>'Slide 16 - Data'!$B$4:$W$4</c15:sqref>
                  </c15:fullRef>
                </c:ext>
              </c:extLst>
              <c:f>('Slide 16 - Data'!$B$4,'Slide 16 - Data'!$G$4,'Slide 16 - Data'!$L$4,'Slide 16 - Data'!$Q$4,'Slide 16 - Data'!$V$4)</c:f>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Data'!$B$5:$W$5</c15:sqref>
                  </c15:fullRef>
                </c:ext>
              </c:extLst>
              <c:f>('Slide 16 - Data'!$B$5,'Slide 16 - Data'!$G$5,'Slide 16 - Data'!$L$5,'Slide 16 - Data'!$Q$5,'Slide 16 - Data'!$V$5)</c:f>
              <c:numCache>
                <c:formatCode>_("$"* #,##0_);_("$"* \(#,##0\);_("$"* "-"??_);_(@_)</c:formatCode>
                <c:ptCount val="5"/>
                <c:pt idx="0">
                  <c:v>4101</c:v>
                </c:pt>
                <c:pt idx="1">
                  <c:v>5734</c:v>
                </c:pt>
                <c:pt idx="2">
                  <c:v>7052</c:v>
                </c:pt>
                <c:pt idx="3">
                  <c:v>8337</c:v>
                </c:pt>
                <c:pt idx="4">
                  <c:v>10191</c:v>
                </c:pt>
              </c:numCache>
            </c:numRef>
          </c:val>
          <c:smooth val="0"/>
          <c:extLst>
            <c:ext xmlns:c16="http://schemas.microsoft.com/office/drawing/2014/chart" uri="{C3380CC4-5D6E-409C-BE32-E72D297353CC}">
              <c16:uniqueId val="{00000002-903A-49E9-9AA0-A1FB0C92D18D}"/>
            </c:ext>
          </c:extLst>
        </c:ser>
        <c:ser>
          <c:idx val="48"/>
          <c:order val="48"/>
          <c:tx>
            <c:strRef>
              <c:f>'Slide 16 - Data'!$A$53</c:f>
              <c:strCache>
                <c:ptCount val="1"/>
                <c:pt idx="0">
                  <c:v>Colorado</c:v>
                </c:pt>
              </c:strCache>
            </c:strRef>
          </c:tx>
          <c:spPr>
            <a:ln w="28575" cap="rnd">
              <a:solidFill>
                <a:srgbClr val="00A9F4"/>
              </a:solidFill>
              <a:round/>
            </a:ln>
            <a:effectLst/>
          </c:spPr>
          <c:marker>
            <c:symbol val="none"/>
          </c:marker>
          <c:dLbls>
            <c:dLbl>
              <c:idx val="4"/>
              <c:layout>
                <c:manualLayout>
                  <c:x val="1.8992739389784456E-2"/>
                  <c:y val="1.612684955372708E-2"/>
                </c:manualLayout>
              </c:layout>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903A-49E9-9AA0-A1FB0C92D18D}"/>
                </c:ext>
              </c:extLst>
            </c:dLbl>
            <c:dLbl>
              <c:idx val="12"/>
              <c:layout>
                <c:manualLayout>
                  <c:x val="0"/>
                  <c:y val="3.7747639936557213E-2"/>
                </c:manualLayout>
              </c:layout>
              <c:tx>
                <c:rich>
                  <a:bodyPr/>
                  <a:lstStyle/>
                  <a:p>
                    <a:fld id="{F6FD42E9-0650-4FB3-8E01-F84B1483754D}" type="SERIESNAME">
                      <a:rPr lang="en-US"/>
                      <a:pPr/>
                      <a:t>[SERIES NAME]</a:t>
                    </a:fld>
                    <a:r>
                      <a:rPr lang="en-US" baseline="0"/>
                      <a:t>, $</a:t>
                    </a:r>
                    <a:fld id="{25B10534-1FF0-47A9-AB03-7EC5D2C07B88}" type="VALUE">
                      <a:rPr lang="en-US"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903A-49E9-9AA0-A1FB0C92D18D}"/>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extLst>
                <c:ext xmlns:c15="http://schemas.microsoft.com/office/drawing/2012/chart" uri="{02D57815-91ED-43cb-92C2-25804820EDAC}">
                  <c15:fullRef>
                    <c15:sqref>'Slide 16 - Data'!$B$4:$W$4</c15:sqref>
                  </c15:fullRef>
                </c:ext>
              </c:extLst>
              <c:f>('Slide 16 - Data'!$B$4,'Slide 16 - Data'!$G$4,'Slide 16 - Data'!$L$4,'Slide 16 - Data'!$Q$4,'Slide 16 - Data'!$V$4)</c:f>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Data'!$B$53:$W$53</c15:sqref>
                  </c15:fullRef>
                </c:ext>
              </c:extLst>
              <c:f>('Slide 16 - Data'!$B$53,'Slide 16 - Data'!$G$53,'Slide 16 - Data'!$L$53,'Slide 16 - Data'!$Q$53,'Slide 16 - Data'!$V$53)</c:f>
              <c:numCache>
                <c:formatCode>_("$"* #,##0_);_("$"* \(#,##0\);_("$"* "-"??_);_(@_)</c:formatCode>
                <c:ptCount val="5"/>
                <c:pt idx="0">
                  <c:v>3767</c:v>
                </c:pt>
                <c:pt idx="1">
                  <c:v>4952</c:v>
                </c:pt>
                <c:pt idx="2">
                  <c:v>5932</c:v>
                </c:pt>
                <c:pt idx="3">
                  <c:v>7075</c:v>
                </c:pt>
                <c:pt idx="4">
                  <c:v>8583</c:v>
                </c:pt>
              </c:numCache>
            </c:numRef>
          </c:val>
          <c:smooth val="0"/>
          <c:extLst>
            <c:ext xmlns:c16="http://schemas.microsoft.com/office/drawing/2014/chart" uri="{C3380CC4-5D6E-409C-BE32-E72D297353CC}">
              <c16:uniqueId val="{00000005-903A-49E9-9AA0-A1FB0C92D18D}"/>
            </c:ext>
          </c:extLst>
        </c:ser>
        <c:ser>
          <c:idx val="49"/>
          <c:order val="49"/>
          <c:tx>
            <c:strRef>
              <c:f>'Slide 16 - Data'!$A$54</c:f>
              <c:strCache>
                <c:ptCount val="1"/>
                <c:pt idx="0">
                  <c:v>Idaho</c:v>
                </c:pt>
              </c:strCache>
              <c:extLst xmlns:c15="http://schemas.microsoft.com/office/drawing/2012/chart"/>
            </c:strRef>
          </c:tx>
          <c:spPr>
            <a:ln w="28575" cap="rnd">
              <a:solidFill>
                <a:srgbClr val="CCD9DD"/>
              </a:solidFill>
              <a:round/>
            </a:ln>
            <a:effectLst/>
          </c:spPr>
          <c:marker>
            <c:symbol val="none"/>
          </c:marker>
          <c:dLbls>
            <c:dLbl>
              <c:idx val="4"/>
              <c:layout>
                <c:manualLayout>
                  <c:x val="3.0988153741227271E-2"/>
                  <c:y val="4.377287736011632E-2"/>
                </c:manualLayout>
              </c:layout>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03A-49E9-9AA0-A1FB0C92D18D}"/>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extLst>
                <c:ext xmlns:c15="http://schemas.microsoft.com/office/drawing/2012/chart" uri="{02D57815-91ED-43cb-92C2-25804820EDAC}">
                  <c15:fullRef>
                    <c15:sqref>'Slide 16 - Data'!$B$4:$W$4</c15:sqref>
                  </c15:fullRef>
                </c:ext>
              </c:extLst>
              <c:f>('Slide 16 - Data'!$B$4,'Slide 16 - Data'!$G$4,'Slide 16 - Data'!$L$4,'Slide 16 - Data'!$Q$4,'Slide 16 - Data'!$V$4)</c:f>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Data'!$B$54:$W$54</c15:sqref>
                  </c15:fullRef>
                </c:ext>
              </c:extLst>
              <c:f>('Slide 16 - Data'!$B$54,'Slide 16 - Data'!$G$54,'Slide 16 - Data'!$L$54,'Slide 16 - Data'!$Q$54,'Slide 16 - Data'!$V$54)</c:f>
              <c:numCache>
                <c:formatCode>_("$"* #,##0_);_("$"* \(#,##0\);_("$"* "-"??_);_(@_)</c:formatCode>
                <c:ptCount val="5"/>
                <c:pt idx="0">
                  <c:v>3372</c:v>
                </c:pt>
                <c:pt idx="1">
                  <c:v>4793</c:v>
                </c:pt>
                <c:pt idx="2">
                  <c:v>5909</c:v>
                </c:pt>
                <c:pt idx="3">
                  <c:v>6843</c:v>
                </c:pt>
                <c:pt idx="4">
                  <c:v>8148</c:v>
                </c:pt>
              </c:numCache>
            </c:numRef>
          </c:val>
          <c:smooth val="0"/>
          <c:extLst xmlns:c15="http://schemas.microsoft.com/office/drawing/2012/chart">
            <c:ext xmlns:c16="http://schemas.microsoft.com/office/drawing/2014/chart" uri="{C3380CC4-5D6E-409C-BE32-E72D297353CC}">
              <c16:uniqueId val="{00000007-903A-49E9-9AA0-A1FB0C92D18D}"/>
            </c:ext>
          </c:extLst>
        </c:ser>
        <c:ser>
          <c:idx val="55"/>
          <c:order val="55"/>
          <c:tx>
            <c:strRef>
              <c:f>'Slide 16 - Data'!$A$60</c:f>
              <c:strCache>
                <c:ptCount val="1"/>
                <c:pt idx="0">
                  <c:v>California</c:v>
                </c:pt>
              </c:strCache>
              <c:extLst xmlns:c15="http://schemas.microsoft.com/office/drawing/2012/chart"/>
            </c:strRef>
          </c:tx>
          <c:spPr>
            <a:ln w="28575" cap="rnd">
              <a:solidFill>
                <a:schemeClr val="accent5">
                  <a:lumMod val="40000"/>
                  <a:lumOff val="60000"/>
                </a:schemeClr>
              </a:solidFill>
              <a:round/>
            </a:ln>
            <a:effectLst/>
          </c:spPr>
          <c:marker>
            <c:symbol val="none"/>
          </c:marker>
          <c:dLbls>
            <c:dLbl>
              <c:idx val="4"/>
              <c:layout>
                <c:manualLayout>
                  <c:x val="-0.11342785116730851"/>
                  <c:y val="-3.4305745475865415E-2"/>
                </c:manualLayout>
              </c:layout>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903A-49E9-9AA0-A1FB0C92D18D}"/>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extLst>
                <c:ext xmlns:c15="http://schemas.microsoft.com/office/drawing/2012/chart" uri="{02D57815-91ED-43cb-92C2-25804820EDAC}">
                  <c15:fullRef>
                    <c15:sqref>'Slide 16 - Data'!$B$4:$W$4</c15:sqref>
                  </c15:fullRef>
                </c:ext>
              </c:extLst>
              <c:f>('Slide 16 - Data'!$B$4,'Slide 16 - Data'!$G$4,'Slide 16 - Data'!$L$4,'Slide 16 - Data'!$Q$4,'Slide 16 - Data'!$V$4)</c:f>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Data'!$B$60:$W$60</c15:sqref>
                  </c15:fullRef>
                </c:ext>
              </c:extLst>
              <c:f>('Slide 16 - Data'!$B$60,'Slide 16 - Data'!$G$60,'Slide 16 - Data'!$L$60,'Slide 16 - Data'!$Q$60,'Slide 16 - Data'!$V$60)</c:f>
              <c:numCache>
                <c:formatCode>_("$"* #,##0_);_("$"* \(#,##0\);_("$"* "-"??_);_(@_)</c:formatCode>
                <c:ptCount val="5"/>
                <c:pt idx="0">
                  <c:v>3567</c:v>
                </c:pt>
                <c:pt idx="1">
                  <c:v>5097</c:v>
                </c:pt>
                <c:pt idx="2">
                  <c:v>6480</c:v>
                </c:pt>
                <c:pt idx="3">
                  <c:v>7998</c:v>
                </c:pt>
                <c:pt idx="4">
                  <c:v>10299</c:v>
                </c:pt>
              </c:numCache>
            </c:numRef>
          </c:val>
          <c:smooth val="0"/>
          <c:extLst xmlns:c15="http://schemas.microsoft.com/office/drawing/2012/chart">
            <c:ext xmlns:c16="http://schemas.microsoft.com/office/drawing/2014/chart" uri="{C3380CC4-5D6E-409C-BE32-E72D297353CC}">
              <c16:uniqueId val="{00000009-903A-49E9-9AA0-A1FB0C92D18D}"/>
            </c:ext>
          </c:extLst>
        </c:ser>
        <c:ser>
          <c:idx val="58"/>
          <c:order val="58"/>
          <c:tx>
            <c:strRef>
              <c:f>'Slide 16 - Data'!$A$63</c:f>
              <c:strCache>
                <c:ptCount val="1"/>
                <c:pt idx="0">
                  <c:v>Oregon</c:v>
                </c:pt>
              </c:strCache>
              <c:extLst xmlns:c15="http://schemas.microsoft.com/office/drawing/2012/chart"/>
            </c:strRef>
          </c:tx>
          <c:spPr>
            <a:ln w="28575" cap="rnd">
              <a:solidFill>
                <a:srgbClr val="CCD9DD"/>
              </a:solidFill>
              <a:round/>
            </a:ln>
            <a:effectLst/>
          </c:spPr>
          <c:marker>
            <c:symbol val="none"/>
          </c:marker>
          <c:dLbls>
            <c:dLbl>
              <c:idx val="4"/>
              <c:layout>
                <c:manualLayout>
                  <c:x val="3.49989826723721E-2"/>
                  <c:y val="-2.3038356505324402E-3"/>
                </c:manualLayout>
              </c:layout>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903A-49E9-9AA0-A1FB0C92D18D}"/>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extLst>
                <c:ext xmlns:c15="http://schemas.microsoft.com/office/drawing/2012/chart" uri="{02D57815-91ED-43cb-92C2-25804820EDAC}">
                  <c15:fullRef>
                    <c15:sqref>'Slide 16 - Data'!$B$4:$W$4</c15:sqref>
                  </c15:fullRef>
                </c:ext>
              </c:extLst>
              <c:f>('Slide 16 - Data'!$B$4,'Slide 16 - Data'!$G$4,'Slide 16 - Data'!$L$4,'Slide 16 - Data'!$Q$4,'Slide 16 - Data'!$V$4)</c:f>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Data'!$B$63:$W$63</c15:sqref>
                  </c15:fullRef>
                </c:ext>
              </c:extLst>
              <c:f>('Slide 16 - Data'!$B$63,'Slide 16 - Data'!$G$63,'Slide 16 - Data'!$L$63,'Slide 16 - Data'!$Q$63,'Slide 16 - Data'!$V$63)</c:f>
              <c:numCache>
                <c:formatCode>_("$"* #,##0_);_("$"* \(#,##0\);_("$"* "-"??_);_(@_)</c:formatCode>
                <c:ptCount val="5"/>
                <c:pt idx="0">
                  <c:v>3734</c:v>
                </c:pt>
                <c:pt idx="1">
                  <c:v>5395</c:v>
                </c:pt>
                <c:pt idx="2">
                  <c:v>6750</c:v>
                </c:pt>
                <c:pt idx="3">
                  <c:v>8438</c:v>
                </c:pt>
                <c:pt idx="4">
                  <c:v>10071</c:v>
                </c:pt>
              </c:numCache>
            </c:numRef>
          </c:val>
          <c:smooth val="0"/>
          <c:extLst xmlns:c15="http://schemas.microsoft.com/office/drawing/2012/chart">
            <c:ext xmlns:c16="http://schemas.microsoft.com/office/drawing/2014/chart" uri="{C3380CC4-5D6E-409C-BE32-E72D297353CC}">
              <c16:uniqueId val="{0000000B-903A-49E9-9AA0-A1FB0C92D18D}"/>
            </c:ext>
          </c:extLst>
        </c:ser>
        <c:ser>
          <c:idx val="59"/>
          <c:order val="59"/>
          <c:tx>
            <c:strRef>
              <c:f>'Slide 16 - Data'!$A$64</c:f>
              <c:strCache>
                <c:ptCount val="1"/>
                <c:pt idx="0">
                  <c:v>Washington</c:v>
                </c:pt>
              </c:strCache>
            </c:strRef>
          </c:tx>
          <c:spPr>
            <a:ln w="28575" cap="rnd">
              <a:solidFill>
                <a:srgbClr val="F0AB00"/>
              </a:solidFill>
              <a:round/>
            </a:ln>
            <a:effectLst/>
          </c:spPr>
          <c:marker>
            <c:symbol val="none"/>
          </c:marker>
          <c:dLbls>
            <c:dLbl>
              <c:idx val="4"/>
              <c:layout>
                <c:manualLayout>
                  <c:x val="1.099579648882258E-2"/>
                  <c:y val="2.3038356505324402E-3"/>
                </c:manualLayout>
              </c:layout>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903A-49E9-9AA0-A1FB0C92D18D}"/>
                </c:ext>
              </c:extLst>
            </c:dLbl>
            <c:dLbl>
              <c:idx val="12"/>
              <c:layout>
                <c:manualLayout>
                  <c:x val="-6.8001363882474082E-3"/>
                  <c:y val="-7.0776824881044779E-3"/>
                </c:manualLayout>
              </c:layout>
              <c:tx>
                <c:rich>
                  <a:bodyPr/>
                  <a:lstStyle/>
                  <a:p>
                    <a:fld id="{96C16E9D-35CE-44A2-8126-4CA009BD6E87}" type="SERIESNAME">
                      <a:rPr lang="en-US"/>
                      <a:pPr/>
                      <a:t>[SERIES NAME]</a:t>
                    </a:fld>
                    <a:r>
                      <a:rPr lang="en-US" baseline="0"/>
                      <a:t>, $</a:t>
                    </a:r>
                    <a:fld id="{D6B92807-B289-44C5-9AE7-A933BEA84591}" type="VALUE">
                      <a:rPr lang="en-US"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903A-49E9-9AA0-A1FB0C92D18D}"/>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extLst>
                <c:ext xmlns:c15="http://schemas.microsoft.com/office/drawing/2012/chart" uri="{02D57815-91ED-43cb-92C2-25804820EDAC}">
                  <c15:fullRef>
                    <c15:sqref>'Slide 16 - Data'!$B$4:$W$4</c15:sqref>
                  </c15:fullRef>
                </c:ext>
              </c:extLst>
              <c:f>('Slide 16 - Data'!$B$4,'Slide 16 - Data'!$G$4,'Slide 16 - Data'!$L$4,'Slide 16 - Data'!$Q$4,'Slide 16 - Data'!$V$4)</c:f>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Data'!$B$64:$W$64</c15:sqref>
                  </c15:fullRef>
                </c:ext>
              </c:extLst>
              <c:f>('Slide 16 - Data'!$B$64,'Slide 16 - Data'!$G$64,'Slide 16 - Data'!$L$64,'Slide 16 - Data'!$Q$64,'Slide 16 - Data'!$V$64)</c:f>
              <c:numCache>
                <c:formatCode>_("$"* #,##0_);_("$"* \(#,##0\);_("$"* "-"??_);_(@_)</c:formatCode>
                <c:ptCount val="5"/>
                <c:pt idx="0">
                  <c:v>3863</c:v>
                </c:pt>
                <c:pt idx="1">
                  <c:v>5462</c:v>
                </c:pt>
                <c:pt idx="2">
                  <c:v>6912</c:v>
                </c:pt>
                <c:pt idx="3">
                  <c:v>7904</c:v>
                </c:pt>
                <c:pt idx="4">
                  <c:v>9265</c:v>
                </c:pt>
              </c:numCache>
            </c:numRef>
          </c:val>
          <c:smooth val="0"/>
          <c:extLst>
            <c:ext xmlns:c16="http://schemas.microsoft.com/office/drawing/2014/chart" uri="{C3380CC4-5D6E-409C-BE32-E72D297353CC}">
              <c16:uniqueId val="{0000000E-903A-49E9-9AA0-A1FB0C92D18D}"/>
            </c:ext>
          </c:extLst>
        </c:ser>
        <c:dLbls>
          <c:showLegendKey val="0"/>
          <c:showVal val="0"/>
          <c:showCatName val="0"/>
          <c:showSerName val="0"/>
          <c:showPercent val="0"/>
          <c:showBubbleSize val="0"/>
        </c:dLbls>
        <c:smooth val="0"/>
        <c:axId val="888669007"/>
        <c:axId val="888673167"/>
        <c:extLst>
          <c:ext xmlns:c15="http://schemas.microsoft.com/office/drawing/2012/chart" uri="{02D57815-91ED-43cb-92C2-25804820EDAC}">
            <c15:filteredLineSeries>
              <c15:ser>
                <c:idx val="1"/>
                <c:order val="1"/>
                <c:tx>
                  <c:strRef>
                    <c:extLst>
                      <c:ext uri="{02D57815-91ED-43cb-92C2-25804820EDAC}">
                        <c15:formulaRef>
                          <c15:sqref>'Slide 16 - Data'!$A$6</c15:sqref>
                        </c15:formulaRef>
                      </c:ext>
                    </c:extLst>
                    <c:strCache>
                      <c:ptCount val="1"/>
                      <c:pt idx="0">
                        <c:v>New England</c:v>
                      </c:pt>
                    </c:strCache>
                  </c:strRef>
                </c:tx>
                <c:spPr>
                  <a:ln w="28575" cap="rnd">
                    <a:solidFill>
                      <a:schemeClr val="accent2"/>
                    </a:solidFill>
                    <a:round/>
                  </a:ln>
                  <a:effectLst/>
                </c:spPr>
                <c:marker>
                  <c:symbol val="none"/>
                </c:marker>
                <c:cat>
                  <c:strRef>
                    <c:extLst>
                      <c:ex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uri="{02D57815-91ED-43cb-92C2-25804820EDAC}">
                        <c15:fullRef>
                          <c15:sqref>'Slide 16 - Data'!$B$6:$W$6</c15:sqref>
                        </c15:fullRef>
                        <c15:formulaRef>
                          <c15:sqref>('Slide 16 - Data'!$B$6,'Slide 16 - Data'!$G$6,'Slide 16 - Data'!$L$6,'Slide 16 - Data'!$Q$6,'Slide 16 - Data'!$V$6)</c15:sqref>
                        </c15:formulaRef>
                      </c:ext>
                    </c:extLst>
                    <c:numCache>
                      <c:formatCode>_("$"* #,##0_);_("$"* \(#,##0\);_("$"* "-"??_);_(@_)</c:formatCode>
                      <c:ptCount val="5"/>
                      <c:pt idx="0">
                        <c:v>4974</c:v>
                      </c:pt>
                      <c:pt idx="1">
                        <c:v>7120</c:v>
                      </c:pt>
                      <c:pt idx="2">
                        <c:v>9043</c:v>
                      </c:pt>
                      <c:pt idx="3">
                        <c:v>10516</c:v>
                      </c:pt>
                      <c:pt idx="4">
                        <c:v>12728</c:v>
                      </c:pt>
                    </c:numCache>
                  </c:numRef>
                </c:val>
                <c:smooth val="0"/>
                <c:extLst>
                  <c:ext xmlns:c16="http://schemas.microsoft.com/office/drawing/2014/chart" uri="{C3380CC4-5D6E-409C-BE32-E72D297353CC}">
                    <c16:uniqueId val="{0000000F-903A-49E9-9AA0-A1FB0C92D18D}"/>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'Slide 16 - Data'!$A$7</c15:sqref>
                        </c15:formulaRef>
                      </c:ext>
                    </c:extLst>
                    <c:strCache>
                      <c:ptCount val="1"/>
                      <c:pt idx="0">
                        <c:v>Connecticut</c:v>
                      </c:pt>
                    </c:strCache>
                  </c:strRef>
                </c:tx>
                <c:spPr>
                  <a:ln w="28575" cap="rnd">
                    <a:solidFill>
                      <a:schemeClr val="accent3"/>
                    </a:solidFill>
                    <a:round/>
                  </a:ln>
                  <a:effectLst/>
                </c:spPr>
                <c:marker>
                  <c:symbol val="none"/>
                </c:marker>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Data'!$B$7:$W$7</c15:sqref>
                        </c15:fullRef>
                        <c15:formulaRef>
                          <c15:sqref>('Slide 16 - Data'!$B$7,'Slide 16 - Data'!$G$7,'Slide 16 - Data'!$L$7,'Slide 16 - Data'!$Q$7,'Slide 16 - Data'!$V$7)</c15:sqref>
                        </c15:formulaRef>
                      </c:ext>
                    </c:extLst>
                    <c:numCache>
                      <c:formatCode>_("$"* #,##0_);_("$"* \(#,##0\);_("$"* "-"??_);_(@_)</c:formatCode>
                      <c:ptCount val="5"/>
                      <c:pt idx="0">
                        <c:v>5166</c:v>
                      </c:pt>
                      <c:pt idx="1">
                        <c:v>6988</c:v>
                      </c:pt>
                      <c:pt idx="2">
                        <c:v>8831</c:v>
                      </c:pt>
                      <c:pt idx="3">
                        <c:v>10294</c:v>
                      </c:pt>
                      <c:pt idx="4">
                        <c:v>12489</c:v>
                      </c:pt>
                    </c:numCache>
                  </c:numRef>
                </c:val>
                <c:smooth val="0"/>
                <c:extLst xmlns:c15="http://schemas.microsoft.com/office/drawing/2012/chart">
                  <c:ext xmlns:c16="http://schemas.microsoft.com/office/drawing/2014/chart" uri="{C3380CC4-5D6E-409C-BE32-E72D297353CC}">
                    <c16:uniqueId val="{00000010-903A-49E9-9AA0-A1FB0C92D18D}"/>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'Slide 16 - Data'!$A$8</c15:sqref>
                        </c15:formulaRef>
                      </c:ext>
                    </c:extLst>
                    <c:strCache>
                      <c:ptCount val="1"/>
                      <c:pt idx="0">
                        <c:v>Maine</c:v>
                      </c:pt>
                    </c:strCache>
                  </c:strRef>
                </c:tx>
                <c:spPr>
                  <a:ln w="28575" cap="rnd">
                    <a:solidFill>
                      <a:schemeClr val="accent4"/>
                    </a:solidFill>
                    <a:round/>
                  </a:ln>
                  <a:effectLst/>
                </c:spPr>
                <c:marker>
                  <c:symbol val="none"/>
                </c:marker>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Data'!$B$8:$W$8</c15:sqref>
                        </c15:fullRef>
                        <c15:formulaRef>
                          <c15:sqref>('Slide 16 - Data'!$B$8,'Slide 16 - Data'!$G$8,'Slide 16 - Data'!$L$8,'Slide 16 - Data'!$Q$8,'Slide 16 - Data'!$V$8)</c15:sqref>
                        </c15:formulaRef>
                      </c:ext>
                    </c:extLst>
                    <c:numCache>
                      <c:formatCode>_("$"* #,##0_);_("$"* \(#,##0\);_("$"* "-"??_);_(@_)</c:formatCode>
                      <c:ptCount val="5"/>
                      <c:pt idx="0">
                        <c:v>4638</c:v>
                      </c:pt>
                      <c:pt idx="1">
                        <c:v>6875</c:v>
                      </c:pt>
                      <c:pt idx="2">
                        <c:v>8342</c:v>
                      </c:pt>
                      <c:pt idx="3">
                        <c:v>9591</c:v>
                      </c:pt>
                      <c:pt idx="4">
                        <c:v>12077</c:v>
                      </c:pt>
                    </c:numCache>
                  </c:numRef>
                </c:val>
                <c:smooth val="0"/>
                <c:extLst xmlns:c15="http://schemas.microsoft.com/office/drawing/2012/chart">
                  <c:ext xmlns:c16="http://schemas.microsoft.com/office/drawing/2014/chart" uri="{C3380CC4-5D6E-409C-BE32-E72D297353CC}">
                    <c16:uniqueId val="{00000011-903A-49E9-9AA0-A1FB0C92D18D}"/>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'Slide 16 - Data'!$A$9</c15:sqref>
                        </c15:formulaRef>
                      </c:ext>
                    </c:extLst>
                    <c:strCache>
                      <c:ptCount val="1"/>
                      <c:pt idx="0">
                        <c:v>Massachusetts</c:v>
                      </c:pt>
                    </c:strCache>
                  </c:strRef>
                </c:tx>
                <c:spPr>
                  <a:ln w="28575" cap="rnd">
                    <a:solidFill>
                      <a:schemeClr val="accent5"/>
                    </a:solidFill>
                    <a:round/>
                  </a:ln>
                  <a:effectLst/>
                </c:spPr>
                <c:marker>
                  <c:symbol val="none"/>
                </c:marker>
                <c:dLbls>
                  <c:dLbl>
                    <c:idx val="12"/>
                    <c:showLegendKey val="0"/>
                    <c:showVal val="1"/>
                    <c:showCatName val="1"/>
                    <c:showSerName val="1"/>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2-903A-49E9-9AA0-A1FB0C92D18D}"/>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extLst xmlns:c15="http://schemas.microsoft.com/office/drawing/2012/char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Data'!$B$9:$W$9</c15:sqref>
                        </c15:fullRef>
                        <c15:formulaRef>
                          <c15:sqref>('Slide 16 - Data'!$B$9,'Slide 16 - Data'!$G$9,'Slide 16 - Data'!$L$9,'Slide 16 - Data'!$Q$9,'Slide 16 - Data'!$V$9)</c15:sqref>
                        </c15:formulaRef>
                      </c:ext>
                    </c:extLst>
                    <c:numCache>
                      <c:formatCode>_("$"* #,##0_);_("$"* \(#,##0\);_("$"* "-"??_);_(@_)</c:formatCode>
                      <c:ptCount val="5"/>
                      <c:pt idx="0">
                        <c:v>5171</c:v>
                      </c:pt>
                      <c:pt idx="1">
                        <c:v>7479</c:v>
                      </c:pt>
                      <c:pt idx="2">
                        <c:v>9533</c:v>
                      </c:pt>
                      <c:pt idx="3">
                        <c:v>11010</c:v>
                      </c:pt>
                      <c:pt idx="4">
                        <c:v>13319</c:v>
                      </c:pt>
                    </c:numCache>
                  </c:numRef>
                </c:val>
                <c:smooth val="0"/>
                <c:extLst xmlns:c15="http://schemas.microsoft.com/office/drawing/2012/chart">
                  <c:ext xmlns:c16="http://schemas.microsoft.com/office/drawing/2014/chart" uri="{C3380CC4-5D6E-409C-BE32-E72D297353CC}">
                    <c16:uniqueId val="{00000013-903A-49E9-9AA0-A1FB0C92D18D}"/>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'Slide 16 - Data'!$A$10</c15:sqref>
                        </c15:formulaRef>
                      </c:ext>
                    </c:extLst>
                    <c:strCache>
                      <c:ptCount val="1"/>
                      <c:pt idx="0">
                        <c:v>New Hampshire</c:v>
                      </c:pt>
                    </c:strCache>
                  </c:strRef>
                </c:tx>
                <c:spPr>
                  <a:ln w="28575" cap="rnd">
                    <a:solidFill>
                      <a:schemeClr val="accent6"/>
                    </a:solidFill>
                    <a:round/>
                  </a:ln>
                  <a:effectLst/>
                </c:spPr>
                <c:marker>
                  <c:symbol val="none"/>
                </c:marker>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Data'!$B$10:$W$10</c15:sqref>
                        </c15:fullRef>
                        <c15:formulaRef>
                          <c15:sqref>('Slide 16 - Data'!$B$10,'Slide 16 - Data'!$G$10,'Slide 16 - Data'!$L$10,'Slide 16 - Data'!$Q$10,'Slide 16 - Data'!$V$10)</c15:sqref>
                        </c15:formulaRef>
                      </c:ext>
                    </c:extLst>
                    <c:numCache>
                      <c:formatCode>_("$"* #,##0_);_("$"* \(#,##0\);_("$"* "-"??_);_(@_)</c:formatCode>
                      <c:ptCount val="5"/>
                      <c:pt idx="0">
                        <c:v>4236</c:v>
                      </c:pt>
                      <c:pt idx="1">
                        <c:v>6285</c:v>
                      </c:pt>
                      <c:pt idx="2">
                        <c:v>8445</c:v>
                      </c:pt>
                      <c:pt idx="3">
                        <c:v>9763</c:v>
                      </c:pt>
                      <c:pt idx="4">
                        <c:v>11793</c:v>
                      </c:pt>
                    </c:numCache>
                  </c:numRef>
                </c:val>
                <c:smooth val="0"/>
                <c:extLst xmlns:c15="http://schemas.microsoft.com/office/drawing/2012/chart">
                  <c:ext xmlns:c16="http://schemas.microsoft.com/office/drawing/2014/chart" uri="{C3380CC4-5D6E-409C-BE32-E72D297353CC}">
                    <c16:uniqueId val="{00000014-903A-49E9-9AA0-A1FB0C92D18D}"/>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'Slide 16 - Data'!$A$11</c15:sqref>
                        </c15:formulaRef>
                      </c:ext>
                    </c:extLst>
                    <c:strCache>
                      <c:ptCount val="1"/>
                      <c:pt idx="0">
                        <c:v>Rhode Island</c:v>
                      </c:pt>
                    </c:strCache>
                  </c:strRef>
                </c:tx>
                <c:spPr>
                  <a:ln w="28575" cap="rnd">
                    <a:solidFill>
                      <a:schemeClr val="accent1">
                        <a:lumMod val="60000"/>
                      </a:schemeClr>
                    </a:solidFill>
                    <a:round/>
                  </a:ln>
                  <a:effectLst/>
                </c:spPr>
                <c:marker>
                  <c:symbol val="none"/>
                </c:marker>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Data'!$B$11:$W$11</c15:sqref>
                        </c15:fullRef>
                        <c15:formulaRef>
                          <c15:sqref>('Slide 16 - Data'!$B$11,'Slide 16 - Data'!$G$11,'Slide 16 - Data'!$L$11,'Slide 16 - Data'!$Q$11,'Slide 16 - Data'!$V$11)</c15:sqref>
                        </c15:formulaRef>
                      </c:ext>
                    </c:extLst>
                    <c:numCache>
                      <c:formatCode>_("$"* #,##0_);_("$"* \(#,##0\);_("$"* "-"??_);_(@_)</c:formatCode>
                      <c:ptCount val="5"/>
                      <c:pt idx="0">
                        <c:v>4772</c:v>
                      </c:pt>
                      <c:pt idx="1">
                        <c:v>6986</c:v>
                      </c:pt>
                      <c:pt idx="2">
                        <c:v>8460</c:v>
                      </c:pt>
                      <c:pt idx="3">
                        <c:v>9914</c:v>
                      </c:pt>
                      <c:pt idx="4">
                        <c:v>11694</c:v>
                      </c:pt>
                    </c:numCache>
                  </c:numRef>
                </c:val>
                <c:smooth val="0"/>
                <c:extLst xmlns:c15="http://schemas.microsoft.com/office/drawing/2012/chart">
                  <c:ext xmlns:c16="http://schemas.microsoft.com/office/drawing/2014/chart" uri="{C3380CC4-5D6E-409C-BE32-E72D297353CC}">
                    <c16:uniqueId val="{00000015-903A-49E9-9AA0-A1FB0C92D18D}"/>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'Slide 16 - Data'!$A$12</c15:sqref>
                        </c15:formulaRef>
                      </c:ext>
                    </c:extLst>
                    <c:strCache>
                      <c:ptCount val="1"/>
                      <c:pt idx="0">
                        <c:v>Vermont</c:v>
                      </c:pt>
                    </c:strCache>
                  </c:strRef>
                </c:tx>
                <c:spPr>
                  <a:ln w="28575" cap="rnd">
                    <a:solidFill>
                      <a:schemeClr val="accent2">
                        <a:lumMod val="60000"/>
                      </a:schemeClr>
                    </a:solidFill>
                    <a:round/>
                  </a:ln>
                  <a:effectLst/>
                </c:spPr>
                <c:marker>
                  <c:symbol val="none"/>
                </c:marker>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Data'!$B$12:$W$12</c15:sqref>
                        </c15:fullRef>
                        <c15:formulaRef>
                          <c15:sqref>('Slide 16 - Data'!$B$12,'Slide 16 - Data'!$G$12,'Slide 16 - Data'!$L$12,'Slide 16 - Data'!$Q$12,'Slide 16 - Data'!$V$12)</c15:sqref>
                        </c15:formulaRef>
                      </c:ext>
                    </c:extLst>
                    <c:numCache>
                      <c:formatCode>_("$"* #,##0_);_("$"* \(#,##0\);_("$"* "-"??_);_(@_)</c:formatCode>
                      <c:ptCount val="5"/>
                      <c:pt idx="0">
                        <c:v>4398</c:v>
                      </c:pt>
                      <c:pt idx="1">
                        <c:v>6665</c:v>
                      </c:pt>
                      <c:pt idx="2">
                        <c:v>8850</c:v>
                      </c:pt>
                      <c:pt idx="3">
                        <c:v>11010</c:v>
                      </c:pt>
                      <c:pt idx="4">
                        <c:v>12756</c:v>
                      </c:pt>
                    </c:numCache>
                  </c:numRef>
                </c:val>
                <c:smooth val="0"/>
                <c:extLst xmlns:c15="http://schemas.microsoft.com/office/drawing/2012/chart">
                  <c:ext xmlns:c16="http://schemas.microsoft.com/office/drawing/2014/chart" uri="{C3380CC4-5D6E-409C-BE32-E72D297353CC}">
                    <c16:uniqueId val="{00000016-903A-49E9-9AA0-A1FB0C92D18D}"/>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'Slide 16 - Data'!$A$13</c15:sqref>
                        </c15:formulaRef>
                      </c:ext>
                    </c:extLst>
                    <c:strCache>
                      <c:ptCount val="1"/>
                      <c:pt idx="0">
                        <c:v>Mideast</c:v>
                      </c:pt>
                    </c:strCache>
                  </c:strRef>
                </c:tx>
                <c:spPr>
                  <a:ln w="28575" cap="rnd">
                    <a:solidFill>
                      <a:schemeClr val="accent3">
                        <a:lumMod val="60000"/>
                      </a:schemeClr>
                    </a:solidFill>
                    <a:round/>
                  </a:ln>
                  <a:effectLst/>
                </c:spPr>
                <c:marker>
                  <c:symbol val="none"/>
                </c:marker>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Data'!$B$13:$W$13</c15:sqref>
                        </c15:fullRef>
                        <c15:formulaRef>
                          <c15:sqref>('Slide 16 - Data'!$B$13,'Slide 16 - Data'!$G$13,'Slide 16 - Data'!$L$13,'Slide 16 - Data'!$Q$13,'Slide 16 - Data'!$V$13)</c15:sqref>
                        </c15:formulaRef>
                      </c:ext>
                    </c:extLst>
                    <c:numCache>
                      <c:formatCode>_("$"* #,##0_);_("$"* \(#,##0\);_("$"* "-"??_);_(@_)</c:formatCode>
                      <c:ptCount val="5"/>
                      <c:pt idx="0">
                        <c:v>4805</c:v>
                      </c:pt>
                      <c:pt idx="1">
                        <c:v>6721</c:v>
                      </c:pt>
                      <c:pt idx="2">
                        <c:v>8313</c:v>
                      </c:pt>
                      <c:pt idx="3">
                        <c:v>9840</c:v>
                      </c:pt>
                      <c:pt idx="4">
                        <c:v>12577</c:v>
                      </c:pt>
                    </c:numCache>
                  </c:numRef>
                </c:val>
                <c:smooth val="0"/>
                <c:extLst xmlns:c15="http://schemas.microsoft.com/office/drawing/2012/chart">
                  <c:ext xmlns:c16="http://schemas.microsoft.com/office/drawing/2014/chart" uri="{C3380CC4-5D6E-409C-BE32-E72D297353CC}">
                    <c16:uniqueId val="{00000017-903A-49E9-9AA0-A1FB0C92D18D}"/>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'Slide 16 - Data'!$A$14</c15:sqref>
                        </c15:formulaRef>
                      </c:ext>
                    </c:extLst>
                    <c:strCache>
                      <c:ptCount val="1"/>
                      <c:pt idx="0">
                        <c:v>Delaware</c:v>
                      </c:pt>
                    </c:strCache>
                  </c:strRef>
                </c:tx>
                <c:spPr>
                  <a:ln w="28575" cap="rnd">
                    <a:solidFill>
                      <a:schemeClr val="accent4">
                        <a:lumMod val="60000"/>
                      </a:schemeClr>
                    </a:solidFill>
                    <a:round/>
                  </a:ln>
                  <a:effectLst/>
                </c:spPr>
                <c:marker>
                  <c:symbol val="none"/>
                </c:marker>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Data'!$B$14:$W$14</c15:sqref>
                        </c15:fullRef>
                        <c15:formulaRef>
                          <c15:sqref>('Slide 16 - Data'!$B$14,'Slide 16 - Data'!$G$14,'Slide 16 - Data'!$L$14,'Slide 16 - Data'!$Q$14,'Slide 16 - Data'!$V$14)</c15:sqref>
                        </c15:formulaRef>
                      </c:ext>
                    </c:extLst>
                    <c:numCache>
                      <c:formatCode>_("$"* #,##0_);_("$"* \(#,##0\);_("$"* "-"??_);_(@_)</c:formatCode>
                      <c:ptCount val="5"/>
                      <c:pt idx="0">
                        <c:v>4752</c:v>
                      </c:pt>
                      <c:pt idx="1">
                        <c:v>6946</c:v>
                      </c:pt>
                      <c:pt idx="2">
                        <c:v>8802</c:v>
                      </c:pt>
                      <c:pt idx="3">
                        <c:v>10714</c:v>
                      </c:pt>
                      <c:pt idx="4">
                        <c:v>12899</c:v>
                      </c:pt>
                    </c:numCache>
                  </c:numRef>
                </c:val>
                <c:smooth val="0"/>
                <c:extLst xmlns:c15="http://schemas.microsoft.com/office/drawing/2012/chart">
                  <c:ext xmlns:c16="http://schemas.microsoft.com/office/drawing/2014/chart" uri="{C3380CC4-5D6E-409C-BE32-E72D297353CC}">
                    <c16:uniqueId val="{00000018-903A-49E9-9AA0-A1FB0C92D18D}"/>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'Slide 16 - Data'!$A$15</c15:sqref>
                        </c15:formulaRef>
                      </c:ext>
                    </c:extLst>
                    <c:strCache>
                      <c:ptCount val="1"/>
                      <c:pt idx="0">
                        <c:v>District of Columbia</c:v>
                      </c:pt>
                    </c:strCache>
                  </c:strRef>
                </c:tx>
                <c:spPr>
                  <a:ln w="28575" cap="rnd">
                    <a:solidFill>
                      <a:schemeClr val="accent5">
                        <a:lumMod val="60000"/>
                      </a:schemeClr>
                    </a:solidFill>
                    <a:round/>
                  </a:ln>
                  <a:effectLst/>
                </c:spPr>
                <c:marker>
                  <c:symbol val="none"/>
                </c:marker>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Data'!$B$15:$W$15</c15:sqref>
                        </c15:fullRef>
                        <c15:formulaRef>
                          <c15:sqref>('Slide 16 - Data'!$B$15,'Slide 16 - Data'!$G$15,'Slide 16 - Data'!$L$15,'Slide 16 - Data'!$Q$15,'Slide 16 - Data'!$V$15)</c15:sqref>
                        </c15:formulaRef>
                      </c:ext>
                    </c:extLst>
                    <c:numCache>
                      <c:formatCode>_("$"* #,##0_);_("$"* \(#,##0\);_("$"* "-"??_);_(@_)</c:formatCode>
                      <c:ptCount val="5"/>
                      <c:pt idx="0">
                        <c:v>6292</c:v>
                      </c:pt>
                      <c:pt idx="1">
                        <c:v>8908</c:v>
                      </c:pt>
                      <c:pt idx="2">
                        <c:v>11112</c:v>
                      </c:pt>
                      <c:pt idx="3">
                        <c:v>12500</c:v>
                      </c:pt>
                      <c:pt idx="4">
                        <c:v>14381</c:v>
                      </c:pt>
                    </c:numCache>
                  </c:numRef>
                </c:val>
                <c:smooth val="0"/>
                <c:extLst xmlns:c15="http://schemas.microsoft.com/office/drawing/2012/chart">
                  <c:ext xmlns:c16="http://schemas.microsoft.com/office/drawing/2014/chart" uri="{C3380CC4-5D6E-409C-BE32-E72D297353CC}">
                    <c16:uniqueId val="{00000019-903A-49E9-9AA0-A1FB0C92D18D}"/>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'Slide 16 - Data'!$A$16</c15:sqref>
                        </c15:formulaRef>
                      </c:ext>
                    </c:extLst>
                    <c:strCache>
                      <c:ptCount val="1"/>
                      <c:pt idx="0">
                        <c:v>Maryland</c:v>
                      </c:pt>
                    </c:strCache>
                  </c:strRef>
                </c:tx>
                <c:spPr>
                  <a:ln w="28575" cap="rnd">
                    <a:solidFill>
                      <a:schemeClr val="accent6">
                        <a:lumMod val="60000"/>
                      </a:schemeClr>
                    </a:solidFill>
                    <a:round/>
                  </a:ln>
                  <a:effectLst/>
                </c:spPr>
                <c:marker>
                  <c:symbol val="none"/>
                </c:marker>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Data'!$B$16:$W$16</c15:sqref>
                        </c15:fullRef>
                        <c15:formulaRef>
                          <c15:sqref>('Slide 16 - Data'!$B$16,'Slide 16 - Data'!$G$16,'Slide 16 - Data'!$L$16,'Slide 16 - Data'!$Q$16,'Slide 16 - Data'!$V$16)</c15:sqref>
                        </c15:formulaRef>
                      </c:ext>
                    </c:extLst>
                    <c:numCache>
                      <c:formatCode>_("$"* #,##0_);_("$"* \(#,##0\);_("$"* "-"??_);_(@_)</c:formatCode>
                      <c:ptCount val="5"/>
                      <c:pt idx="0">
                        <c:v>4227</c:v>
                      </c:pt>
                      <c:pt idx="1">
                        <c:v>6075</c:v>
                      </c:pt>
                      <c:pt idx="2">
                        <c:v>7744</c:v>
                      </c:pt>
                      <c:pt idx="3">
                        <c:v>9001</c:v>
                      </c:pt>
                      <c:pt idx="4">
                        <c:v>10839</c:v>
                      </c:pt>
                    </c:numCache>
                  </c:numRef>
                </c:val>
                <c:smooth val="0"/>
                <c:extLst xmlns:c15="http://schemas.microsoft.com/office/drawing/2012/chart">
                  <c:ext xmlns:c16="http://schemas.microsoft.com/office/drawing/2014/chart" uri="{C3380CC4-5D6E-409C-BE32-E72D297353CC}">
                    <c16:uniqueId val="{0000001A-903A-49E9-9AA0-A1FB0C92D18D}"/>
                  </c:ext>
                </c:extLst>
              </c15:ser>
            </c15:filteredLineSeries>
            <c15:filteredLineSeries>
              <c15:ser>
                <c:idx val="12"/>
                <c:order val="12"/>
                <c:tx>
                  <c:strRef>
                    <c:extLst xmlns:c15="http://schemas.microsoft.com/office/drawing/2012/chart">
                      <c:ext xmlns:c15="http://schemas.microsoft.com/office/drawing/2012/chart" uri="{02D57815-91ED-43cb-92C2-25804820EDAC}">
                        <c15:formulaRef>
                          <c15:sqref>'Slide 16 - Data'!$A$17</c15:sqref>
                        </c15:formulaRef>
                      </c:ext>
                    </c:extLst>
                    <c:strCache>
                      <c:ptCount val="1"/>
                      <c:pt idx="0">
                        <c:v>New Jersey</c:v>
                      </c:pt>
                    </c:strCache>
                  </c:strRef>
                </c:tx>
                <c:spPr>
                  <a:ln w="28575" cap="rnd">
                    <a:solidFill>
                      <a:schemeClr val="accent1">
                        <a:lumMod val="80000"/>
                        <a:lumOff val="20000"/>
                      </a:schemeClr>
                    </a:solidFill>
                    <a:round/>
                  </a:ln>
                  <a:effectLst/>
                </c:spPr>
                <c:marker>
                  <c:symbol val="none"/>
                </c:marker>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Data'!$B$17:$W$17</c15:sqref>
                        </c15:fullRef>
                        <c15:formulaRef>
                          <c15:sqref>('Slide 16 - Data'!$B$17,'Slide 16 - Data'!$G$17,'Slide 16 - Data'!$L$17,'Slide 16 - Data'!$Q$17,'Slide 16 - Data'!$V$17)</c15:sqref>
                        </c15:formulaRef>
                      </c:ext>
                    </c:extLst>
                    <c:numCache>
                      <c:formatCode>_("$"* #,##0_);_("$"* \(#,##0\);_("$"* "-"??_);_(@_)</c:formatCode>
                      <c:ptCount val="5"/>
                      <c:pt idx="0">
                        <c:v>4732</c:v>
                      </c:pt>
                      <c:pt idx="1">
                        <c:v>6457</c:v>
                      </c:pt>
                      <c:pt idx="2">
                        <c:v>7815</c:v>
                      </c:pt>
                      <c:pt idx="3">
                        <c:v>9483</c:v>
                      </c:pt>
                      <c:pt idx="4">
                        <c:v>11868</c:v>
                      </c:pt>
                    </c:numCache>
                  </c:numRef>
                </c:val>
                <c:smooth val="0"/>
                <c:extLst xmlns:c15="http://schemas.microsoft.com/office/drawing/2012/chart">
                  <c:ext xmlns:c16="http://schemas.microsoft.com/office/drawing/2014/chart" uri="{C3380CC4-5D6E-409C-BE32-E72D297353CC}">
                    <c16:uniqueId val="{0000001B-903A-49E9-9AA0-A1FB0C92D18D}"/>
                  </c:ext>
                </c:extLst>
              </c15:ser>
            </c15:filteredLineSeries>
            <c15:filteredLineSeries>
              <c15:ser>
                <c:idx val="13"/>
                <c:order val="13"/>
                <c:tx>
                  <c:strRef>
                    <c:extLst xmlns:c15="http://schemas.microsoft.com/office/drawing/2012/chart">
                      <c:ext xmlns:c15="http://schemas.microsoft.com/office/drawing/2012/chart" uri="{02D57815-91ED-43cb-92C2-25804820EDAC}">
                        <c15:formulaRef>
                          <c15:sqref>'Slide 16 - Data'!$A$18</c15:sqref>
                        </c15:formulaRef>
                      </c:ext>
                    </c:extLst>
                    <c:strCache>
                      <c:ptCount val="1"/>
                      <c:pt idx="0">
                        <c:v>New York</c:v>
                      </c:pt>
                    </c:strCache>
                  </c:strRef>
                </c:tx>
                <c:spPr>
                  <a:ln w="28575" cap="rnd">
                    <a:solidFill>
                      <a:schemeClr val="accent2">
                        <a:lumMod val="80000"/>
                        <a:lumOff val="20000"/>
                      </a:schemeClr>
                    </a:solidFill>
                    <a:round/>
                  </a:ln>
                  <a:effectLst/>
                </c:spPr>
                <c:marker>
                  <c:symbol val="none"/>
                </c:marker>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Data'!$B$18:$W$18</c15:sqref>
                        </c15:fullRef>
                        <c15:formulaRef>
                          <c15:sqref>('Slide 16 - Data'!$B$18,'Slide 16 - Data'!$G$18,'Slide 16 - Data'!$L$18,'Slide 16 - Data'!$Q$18,'Slide 16 - Data'!$V$18)</c15:sqref>
                        </c15:formulaRef>
                      </c:ext>
                    </c:extLst>
                    <c:numCache>
                      <c:formatCode>_("$"* #,##0_);_("$"* \(#,##0\);_("$"* "-"??_);_(@_)</c:formatCode>
                      <c:ptCount val="5"/>
                      <c:pt idx="0">
                        <c:v>5024</c:v>
                      </c:pt>
                      <c:pt idx="1">
                        <c:v>7051</c:v>
                      </c:pt>
                      <c:pt idx="2">
                        <c:v>8759</c:v>
                      </c:pt>
                      <c:pt idx="3">
                        <c:v>10305</c:v>
                      </c:pt>
                      <c:pt idx="4">
                        <c:v>14007</c:v>
                      </c:pt>
                    </c:numCache>
                  </c:numRef>
                </c:val>
                <c:smooth val="0"/>
                <c:extLst xmlns:c15="http://schemas.microsoft.com/office/drawing/2012/chart">
                  <c:ext xmlns:c16="http://schemas.microsoft.com/office/drawing/2014/chart" uri="{C3380CC4-5D6E-409C-BE32-E72D297353CC}">
                    <c16:uniqueId val="{0000001C-903A-49E9-9AA0-A1FB0C92D18D}"/>
                  </c:ext>
                </c:extLst>
              </c15:ser>
            </c15:filteredLineSeries>
            <c15:filteredLineSeries>
              <c15:ser>
                <c:idx val="14"/>
                <c:order val="14"/>
                <c:tx>
                  <c:strRef>
                    <c:extLst xmlns:c15="http://schemas.microsoft.com/office/drawing/2012/chart">
                      <c:ext xmlns:c15="http://schemas.microsoft.com/office/drawing/2012/chart" uri="{02D57815-91ED-43cb-92C2-25804820EDAC}">
                        <c15:formulaRef>
                          <c15:sqref>'Slide 16 - Data'!$A$19</c15:sqref>
                        </c15:formulaRef>
                      </c:ext>
                    </c:extLst>
                    <c:strCache>
                      <c:ptCount val="1"/>
                      <c:pt idx="0">
                        <c:v>Pennsylvania</c:v>
                      </c:pt>
                    </c:strCache>
                  </c:strRef>
                </c:tx>
                <c:spPr>
                  <a:ln w="28575" cap="rnd">
                    <a:solidFill>
                      <a:schemeClr val="accent3">
                        <a:lumMod val="80000"/>
                        <a:lumOff val="20000"/>
                      </a:schemeClr>
                    </a:solidFill>
                    <a:round/>
                  </a:ln>
                  <a:effectLst/>
                </c:spPr>
                <c:marker>
                  <c:symbol val="none"/>
                </c:marker>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Data'!$B$19:$W$19</c15:sqref>
                        </c15:fullRef>
                        <c15:formulaRef>
                          <c15:sqref>('Slide 16 - Data'!$B$19,'Slide 16 - Data'!$G$19,'Slide 16 - Data'!$L$19,'Slide 16 - Data'!$Q$19,'Slide 16 - Data'!$V$19)</c15:sqref>
                        </c15:formulaRef>
                      </c:ext>
                    </c:extLst>
                    <c:numCache>
                      <c:formatCode>_("$"* #,##0_);_("$"* \(#,##0\);_("$"* "-"??_);_(@_)</c:formatCode>
                      <c:ptCount val="5"/>
                      <c:pt idx="0">
                        <c:v>4702</c:v>
                      </c:pt>
                      <c:pt idx="1">
                        <c:v>6572</c:v>
                      </c:pt>
                      <c:pt idx="2">
                        <c:v>8069</c:v>
                      </c:pt>
                      <c:pt idx="3">
                        <c:v>9562</c:v>
                      </c:pt>
                      <c:pt idx="4">
                        <c:v>11603</c:v>
                      </c:pt>
                    </c:numCache>
                  </c:numRef>
                </c:val>
                <c:smooth val="0"/>
                <c:extLst xmlns:c15="http://schemas.microsoft.com/office/drawing/2012/chart">
                  <c:ext xmlns:c16="http://schemas.microsoft.com/office/drawing/2014/chart" uri="{C3380CC4-5D6E-409C-BE32-E72D297353CC}">
                    <c16:uniqueId val="{0000001D-903A-49E9-9AA0-A1FB0C92D18D}"/>
                  </c:ext>
                </c:extLst>
              </c15:ser>
            </c15:filteredLineSeries>
            <c15:filteredLineSeries>
              <c15:ser>
                <c:idx val="15"/>
                <c:order val="15"/>
                <c:tx>
                  <c:strRef>
                    <c:extLst xmlns:c15="http://schemas.microsoft.com/office/drawing/2012/chart">
                      <c:ext xmlns:c15="http://schemas.microsoft.com/office/drawing/2012/chart" uri="{02D57815-91ED-43cb-92C2-25804820EDAC}">
                        <c15:formulaRef>
                          <c15:sqref>'Slide 16 - Data'!$A$20</c15:sqref>
                        </c15:formulaRef>
                      </c:ext>
                    </c:extLst>
                    <c:strCache>
                      <c:ptCount val="1"/>
                      <c:pt idx="0">
                        <c:v>Great Lakes</c:v>
                      </c:pt>
                    </c:strCache>
                  </c:strRef>
                </c:tx>
                <c:spPr>
                  <a:ln w="28575" cap="rnd">
                    <a:solidFill>
                      <a:schemeClr val="accent4">
                        <a:lumMod val="80000"/>
                        <a:lumOff val="20000"/>
                      </a:schemeClr>
                    </a:solidFill>
                    <a:round/>
                  </a:ln>
                  <a:effectLst/>
                </c:spPr>
                <c:marker>
                  <c:symbol val="none"/>
                </c:marker>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Data'!$B$20:$W$20</c15:sqref>
                        </c15:fullRef>
                        <c15:formulaRef>
                          <c15:sqref>('Slide 16 - Data'!$B$20,'Slide 16 - Data'!$G$20,'Slide 16 - Data'!$L$20,'Slide 16 - Data'!$Q$20,'Slide 16 - Data'!$V$20)</c15:sqref>
                        </c15:formulaRef>
                      </c:ext>
                    </c:extLst>
                    <c:numCache>
                      <c:formatCode>_("$"* #,##0_);_("$"* \(#,##0\);_("$"* "-"??_);_(@_)</c:formatCode>
                      <c:ptCount val="5"/>
                      <c:pt idx="0">
                        <c:v>4149</c:v>
                      </c:pt>
                      <c:pt idx="1">
                        <c:v>5812</c:v>
                      </c:pt>
                      <c:pt idx="2">
                        <c:v>7216</c:v>
                      </c:pt>
                      <c:pt idx="3">
                        <c:v>8481</c:v>
                      </c:pt>
                      <c:pt idx="4">
                        <c:v>10221</c:v>
                      </c:pt>
                    </c:numCache>
                  </c:numRef>
                </c:val>
                <c:smooth val="0"/>
                <c:extLst xmlns:c15="http://schemas.microsoft.com/office/drawing/2012/chart">
                  <c:ext xmlns:c16="http://schemas.microsoft.com/office/drawing/2014/chart" uri="{C3380CC4-5D6E-409C-BE32-E72D297353CC}">
                    <c16:uniqueId val="{0000001E-903A-49E9-9AA0-A1FB0C92D18D}"/>
                  </c:ext>
                </c:extLst>
              </c15:ser>
            </c15:filteredLineSeries>
            <c15:filteredLineSeries>
              <c15:ser>
                <c:idx val="16"/>
                <c:order val="16"/>
                <c:tx>
                  <c:strRef>
                    <c:extLst xmlns:c15="http://schemas.microsoft.com/office/drawing/2012/chart">
                      <c:ext xmlns:c15="http://schemas.microsoft.com/office/drawing/2012/chart" uri="{02D57815-91ED-43cb-92C2-25804820EDAC}">
                        <c15:formulaRef>
                          <c15:sqref>'Slide 16 - Data'!$A$21</c15:sqref>
                        </c15:formulaRef>
                      </c:ext>
                    </c:extLst>
                    <c:strCache>
                      <c:ptCount val="1"/>
                      <c:pt idx="0">
                        <c:v>Illinois</c:v>
                      </c:pt>
                    </c:strCache>
                  </c:strRef>
                </c:tx>
                <c:spPr>
                  <a:ln w="28575" cap="rnd">
                    <a:solidFill>
                      <a:schemeClr val="accent5">
                        <a:lumMod val="80000"/>
                        <a:lumOff val="20000"/>
                      </a:schemeClr>
                    </a:solidFill>
                    <a:round/>
                  </a:ln>
                  <a:effectLst/>
                </c:spPr>
                <c:marker>
                  <c:symbol val="none"/>
                </c:marker>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Data'!$B$21:$W$21</c15:sqref>
                        </c15:fullRef>
                        <c15:formulaRef>
                          <c15:sqref>('Slide 16 - Data'!$B$21,'Slide 16 - Data'!$G$21,'Slide 16 - Data'!$L$21,'Slide 16 - Data'!$Q$21,'Slide 16 - Data'!$V$21)</c15:sqref>
                        </c15:formulaRef>
                      </c:ext>
                    </c:extLst>
                    <c:numCache>
                      <c:formatCode>_("$"* #,##0_);_("$"* \(#,##0\);_("$"* "-"??_);_(@_)</c:formatCode>
                      <c:ptCount val="5"/>
                      <c:pt idx="0">
                        <c:v>4166</c:v>
                      </c:pt>
                      <c:pt idx="1">
                        <c:v>5679</c:v>
                      </c:pt>
                      <c:pt idx="2">
                        <c:v>7159</c:v>
                      </c:pt>
                      <c:pt idx="3">
                        <c:v>8300</c:v>
                      </c:pt>
                      <c:pt idx="4">
                        <c:v>10190</c:v>
                      </c:pt>
                    </c:numCache>
                  </c:numRef>
                </c:val>
                <c:smooth val="0"/>
                <c:extLst xmlns:c15="http://schemas.microsoft.com/office/drawing/2012/chart">
                  <c:ext xmlns:c16="http://schemas.microsoft.com/office/drawing/2014/chart" uri="{C3380CC4-5D6E-409C-BE32-E72D297353CC}">
                    <c16:uniqueId val="{0000001F-903A-49E9-9AA0-A1FB0C92D18D}"/>
                  </c:ext>
                </c:extLst>
              </c15:ser>
            </c15:filteredLineSeries>
            <c15:filteredLineSeries>
              <c15:ser>
                <c:idx val="17"/>
                <c:order val="17"/>
                <c:tx>
                  <c:strRef>
                    <c:extLst xmlns:c15="http://schemas.microsoft.com/office/drawing/2012/chart">
                      <c:ext xmlns:c15="http://schemas.microsoft.com/office/drawing/2012/chart" uri="{02D57815-91ED-43cb-92C2-25804820EDAC}">
                        <c15:formulaRef>
                          <c15:sqref>'Slide 16 - Data'!$A$22</c15:sqref>
                        </c15:formulaRef>
                      </c:ext>
                    </c:extLst>
                    <c:strCache>
                      <c:ptCount val="1"/>
                      <c:pt idx="0">
                        <c:v>Indiana</c:v>
                      </c:pt>
                    </c:strCache>
                  </c:strRef>
                </c:tx>
                <c:spPr>
                  <a:ln w="28575" cap="rnd">
                    <a:solidFill>
                      <a:schemeClr val="accent6">
                        <a:lumMod val="80000"/>
                        <a:lumOff val="20000"/>
                      </a:schemeClr>
                    </a:solidFill>
                    <a:round/>
                  </a:ln>
                  <a:effectLst/>
                </c:spPr>
                <c:marker>
                  <c:symbol val="none"/>
                </c:marker>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Data'!$B$22:$W$22</c15:sqref>
                        </c15:fullRef>
                        <c15:formulaRef>
                          <c15:sqref>('Slide 16 - Data'!$B$22,'Slide 16 - Data'!$G$22,'Slide 16 - Data'!$L$22,'Slide 16 - Data'!$Q$22,'Slide 16 - Data'!$V$22)</c15:sqref>
                        </c15:formulaRef>
                      </c:ext>
                    </c:extLst>
                    <c:numCache>
                      <c:formatCode>_("$"* #,##0_);_("$"* \(#,##0\);_("$"* "-"??_);_(@_)</c:formatCode>
                      <c:ptCount val="5"/>
                      <c:pt idx="0">
                        <c:v>4018</c:v>
                      </c:pt>
                      <c:pt idx="1">
                        <c:v>5638</c:v>
                      </c:pt>
                      <c:pt idx="2">
                        <c:v>6859</c:v>
                      </c:pt>
                      <c:pt idx="3">
                        <c:v>8368</c:v>
                      </c:pt>
                      <c:pt idx="4">
                        <c:v>10517</c:v>
                      </c:pt>
                    </c:numCache>
                  </c:numRef>
                </c:val>
                <c:smooth val="0"/>
                <c:extLst xmlns:c15="http://schemas.microsoft.com/office/drawing/2012/chart">
                  <c:ext xmlns:c16="http://schemas.microsoft.com/office/drawing/2014/chart" uri="{C3380CC4-5D6E-409C-BE32-E72D297353CC}">
                    <c16:uniqueId val="{00000020-903A-49E9-9AA0-A1FB0C92D18D}"/>
                  </c:ext>
                </c:extLst>
              </c15:ser>
            </c15:filteredLineSeries>
            <c15:filteredLineSeries>
              <c15:ser>
                <c:idx val="18"/>
                <c:order val="18"/>
                <c:tx>
                  <c:strRef>
                    <c:extLst xmlns:c15="http://schemas.microsoft.com/office/drawing/2012/chart">
                      <c:ext xmlns:c15="http://schemas.microsoft.com/office/drawing/2012/chart" uri="{02D57815-91ED-43cb-92C2-25804820EDAC}">
                        <c15:formulaRef>
                          <c15:sqref>'Slide 16 - Data'!$A$23</c15:sqref>
                        </c15:formulaRef>
                      </c:ext>
                    </c:extLst>
                    <c:strCache>
                      <c:ptCount val="1"/>
                      <c:pt idx="0">
                        <c:v>Michigan</c:v>
                      </c:pt>
                    </c:strCache>
                  </c:strRef>
                </c:tx>
                <c:spPr>
                  <a:ln w="28575" cap="rnd">
                    <a:solidFill>
                      <a:schemeClr val="accent1">
                        <a:lumMod val="80000"/>
                      </a:schemeClr>
                    </a:solidFill>
                    <a:round/>
                  </a:ln>
                  <a:effectLst/>
                </c:spPr>
                <c:marker>
                  <c:symbol val="none"/>
                </c:marker>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Data'!$B$23:$W$23</c15:sqref>
                        </c15:fullRef>
                        <c15:formulaRef>
                          <c15:sqref>('Slide 16 - Data'!$B$23,'Slide 16 - Data'!$G$23,'Slide 16 - Data'!$L$23,'Slide 16 - Data'!$Q$23,'Slide 16 - Data'!$V$23)</c15:sqref>
                        </c15:formulaRef>
                      </c:ext>
                    </c:extLst>
                    <c:numCache>
                      <c:formatCode>_("$"* #,##0_);_("$"* \(#,##0\);_("$"* "-"??_);_(@_)</c:formatCode>
                      <c:ptCount val="5"/>
                      <c:pt idx="0">
                        <c:v>4050</c:v>
                      </c:pt>
                      <c:pt idx="1">
                        <c:v>5564</c:v>
                      </c:pt>
                      <c:pt idx="2">
                        <c:v>7089</c:v>
                      </c:pt>
                      <c:pt idx="3">
                        <c:v>8372</c:v>
                      </c:pt>
                      <c:pt idx="4">
                        <c:v>9897</c:v>
                      </c:pt>
                    </c:numCache>
                  </c:numRef>
                </c:val>
                <c:smooth val="0"/>
                <c:extLst xmlns:c15="http://schemas.microsoft.com/office/drawing/2012/chart">
                  <c:ext xmlns:c16="http://schemas.microsoft.com/office/drawing/2014/chart" uri="{C3380CC4-5D6E-409C-BE32-E72D297353CC}">
                    <c16:uniqueId val="{00000021-903A-49E9-9AA0-A1FB0C92D18D}"/>
                  </c:ext>
                </c:extLst>
              </c15:ser>
            </c15:filteredLineSeries>
            <c15:filteredLineSeries>
              <c15:ser>
                <c:idx val="19"/>
                <c:order val="19"/>
                <c:tx>
                  <c:strRef>
                    <c:extLst xmlns:c15="http://schemas.microsoft.com/office/drawing/2012/chart">
                      <c:ext xmlns:c15="http://schemas.microsoft.com/office/drawing/2012/chart" uri="{02D57815-91ED-43cb-92C2-25804820EDAC}">
                        <c15:formulaRef>
                          <c15:sqref>'Slide 16 - Data'!$A$24</c15:sqref>
                        </c15:formulaRef>
                      </c:ext>
                    </c:extLst>
                    <c:strCache>
                      <c:ptCount val="1"/>
                      <c:pt idx="0">
                        <c:v>Ohio</c:v>
                      </c:pt>
                    </c:strCache>
                  </c:strRef>
                </c:tx>
                <c:spPr>
                  <a:ln w="28575" cap="rnd">
                    <a:solidFill>
                      <a:schemeClr val="accent2">
                        <a:lumMod val="80000"/>
                      </a:schemeClr>
                    </a:solidFill>
                    <a:round/>
                  </a:ln>
                  <a:effectLst/>
                </c:spPr>
                <c:marker>
                  <c:symbol val="none"/>
                </c:marker>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Data'!$B$24:$W$24</c15:sqref>
                        </c15:fullRef>
                        <c15:formulaRef>
                          <c15:sqref>('Slide 16 - Data'!$B$24,'Slide 16 - Data'!$G$24,'Slide 16 - Data'!$L$24,'Slide 16 - Data'!$Q$24,'Slide 16 - Data'!$V$24)</c15:sqref>
                        </c15:formulaRef>
                      </c:ext>
                    </c:extLst>
                    <c:numCache>
                      <c:formatCode>_("$"* #,##0_);_("$"* \(#,##0\);_("$"* "-"??_);_(@_)</c:formatCode>
                      <c:ptCount val="5"/>
                      <c:pt idx="0">
                        <c:v>4208</c:v>
                      </c:pt>
                      <c:pt idx="1">
                        <c:v>6113</c:v>
                      </c:pt>
                      <c:pt idx="2">
                        <c:v>7397</c:v>
                      </c:pt>
                      <c:pt idx="3">
                        <c:v>8754</c:v>
                      </c:pt>
                      <c:pt idx="4">
                        <c:v>10478</c:v>
                      </c:pt>
                    </c:numCache>
                  </c:numRef>
                </c:val>
                <c:smooth val="0"/>
                <c:extLst xmlns:c15="http://schemas.microsoft.com/office/drawing/2012/chart">
                  <c:ext xmlns:c16="http://schemas.microsoft.com/office/drawing/2014/chart" uri="{C3380CC4-5D6E-409C-BE32-E72D297353CC}">
                    <c16:uniqueId val="{00000022-903A-49E9-9AA0-A1FB0C92D18D}"/>
                  </c:ext>
                </c:extLst>
              </c15:ser>
            </c15:filteredLineSeries>
            <c15:filteredLineSeries>
              <c15:ser>
                <c:idx val="20"/>
                <c:order val="20"/>
                <c:tx>
                  <c:strRef>
                    <c:extLst xmlns:c15="http://schemas.microsoft.com/office/drawing/2012/chart">
                      <c:ext xmlns:c15="http://schemas.microsoft.com/office/drawing/2012/chart" uri="{02D57815-91ED-43cb-92C2-25804820EDAC}">
                        <c15:formulaRef>
                          <c15:sqref>'Slide 16 - Data'!$A$25</c15:sqref>
                        </c15:formulaRef>
                      </c:ext>
                    </c:extLst>
                    <c:strCache>
                      <c:ptCount val="1"/>
                      <c:pt idx="0">
                        <c:v>Wisconsin</c:v>
                      </c:pt>
                    </c:strCache>
                  </c:strRef>
                </c:tx>
                <c:spPr>
                  <a:ln w="28575" cap="rnd">
                    <a:solidFill>
                      <a:schemeClr val="accent3">
                        <a:lumMod val="80000"/>
                      </a:schemeClr>
                    </a:solidFill>
                    <a:round/>
                  </a:ln>
                  <a:effectLst/>
                </c:spPr>
                <c:marker>
                  <c:symbol val="none"/>
                </c:marker>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Data'!$B$25:$W$25</c15:sqref>
                        </c15:fullRef>
                        <c15:formulaRef>
                          <c15:sqref>('Slide 16 - Data'!$B$25,'Slide 16 - Data'!$G$25,'Slide 16 - Data'!$L$25,'Slide 16 - Data'!$Q$25,'Slide 16 - Data'!$V$25)</c15:sqref>
                        </c15:formulaRef>
                      </c:ext>
                    </c:extLst>
                    <c:numCache>
                      <c:formatCode>_("$"* #,##0_);_("$"* \(#,##0\);_("$"* "-"??_);_(@_)</c:formatCode>
                      <c:ptCount val="5"/>
                      <c:pt idx="0">
                        <c:v>4314</c:v>
                      </c:pt>
                      <c:pt idx="1">
                        <c:v>6139</c:v>
                      </c:pt>
                      <c:pt idx="2">
                        <c:v>7605</c:v>
                      </c:pt>
                      <c:pt idx="3">
                        <c:v>8654</c:v>
                      </c:pt>
                      <c:pt idx="4">
                        <c:v>9982</c:v>
                      </c:pt>
                    </c:numCache>
                  </c:numRef>
                </c:val>
                <c:smooth val="0"/>
                <c:extLst xmlns:c15="http://schemas.microsoft.com/office/drawing/2012/chart">
                  <c:ext xmlns:c16="http://schemas.microsoft.com/office/drawing/2014/chart" uri="{C3380CC4-5D6E-409C-BE32-E72D297353CC}">
                    <c16:uniqueId val="{00000023-903A-49E9-9AA0-A1FB0C92D18D}"/>
                  </c:ext>
                </c:extLst>
              </c15:ser>
            </c15:filteredLineSeries>
            <c15:filteredLineSeries>
              <c15:ser>
                <c:idx val="21"/>
                <c:order val="21"/>
                <c:tx>
                  <c:strRef>
                    <c:extLst xmlns:c15="http://schemas.microsoft.com/office/drawing/2012/chart">
                      <c:ext xmlns:c15="http://schemas.microsoft.com/office/drawing/2012/chart" uri="{02D57815-91ED-43cb-92C2-25804820EDAC}">
                        <c15:formulaRef>
                          <c15:sqref>'Slide 16 - Data'!$A$26</c15:sqref>
                        </c15:formulaRef>
                      </c:ext>
                    </c:extLst>
                    <c:strCache>
                      <c:ptCount val="1"/>
                      <c:pt idx="0">
                        <c:v>Plains</c:v>
                      </c:pt>
                    </c:strCache>
                  </c:strRef>
                </c:tx>
                <c:spPr>
                  <a:ln w="28575" cap="rnd">
                    <a:solidFill>
                      <a:schemeClr val="accent4">
                        <a:lumMod val="80000"/>
                      </a:schemeClr>
                    </a:solidFill>
                    <a:round/>
                  </a:ln>
                  <a:effectLst/>
                </c:spPr>
                <c:marker>
                  <c:symbol val="none"/>
                </c:marker>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Data'!$B$26:$W$26</c15:sqref>
                        </c15:fullRef>
                        <c15:formulaRef>
                          <c15:sqref>('Slide 16 - Data'!$B$26,'Slide 16 - Data'!$G$26,'Slide 16 - Data'!$L$26,'Slide 16 - Data'!$Q$26,'Slide 16 - Data'!$V$26)</c15:sqref>
                        </c15:formulaRef>
                      </c:ext>
                    </c:extLst>
                    <c:numCache>
                      <c:formatCode>_("$"* #,##0_);_("$"* \(#,##0\);_("$"* "-"??_);_(@_)</c:formatCode>
                      <c:ptCount val="5"/>
                      <c:pt idx="0">
                        <c:v>4272</c:v>
                      </c:pt>
                      <c:pt idx="1">
                        <c:v>5920</c:v>
                      </c:pt>
                      <c:pt idx="2">
                        <c:v>7291</c:v>
                      </c:pt>
                      <c:pt idx="3">
                        <c:v>8547</c:v>
                      </c:pt>
                      <c:pt idx="4">
                        <c:v>10285</c:v>
                      </c:pt>
                    </c:numCache>
                  </c:numRef>
                </c:val>
                <c:smooth val="0"/>
                <c:extLst xmlns:c15="http://schemas.microsoft.com/office/drawing/2012/chart">
                  <c:ext xmlns:c16="http://schemas.microsoft.com/office/drawing/2014/chart" uri="{C3380CC4-5D6E-409C-BE32-E72D297353CC}">
                    <c16:uniqueId val="{00000024-903A-49E9-9AA0-A1FB0C92D18D}"/>
                  </c:ext>
                </c:extLst>
              </c15:ser>
            </c15:filteredLineSeries>
            <c15:filteredLineSeries>
              <c15:ser>
                <c:idx val="22"/>
                <c:order val="22"/>
                <c:tx>
                  <c:strRef>
                    <c:extLst xmlns:c15="http://schemas.microsoft.com/office/drawing/2012/chart">
                      <c:ext xmlns:c15="http://schemas.microsoft.com/office/drawing/2012/chart" uri="{02D57815-91ED-43cb-92C2-25804820EDAC}">
                        <c15:formulaRef>
                          <c15:sqref>'Slide 16 - Data'!$A$27</c15:sqref>
                        </c15:formulaRef>
                      </c:ext>
                    </c:extLst>
                    <c:strCache>
                      <c:ptCount val="1"/>
                      <c:pt idx="0">
                        <c:v>Iowa</c:v>
                      </c:pt>
                    </c:strCache>
                  </c:strRef>
                </c:tx>
                <c:spPr>
                  <a:ln w="28575" cap="rnd">
                    <a:solidFill>
                      <a:schemeClr val="accent5">
                        <a:lumMod val="80000"/>
                      </a:schemeClr>
                    </a:solidFill>
                    <a:round/>
                  </a:ln>
                  <a:effectLst/>
                </c:spPr>
                <c:marker>
                  <c:symbol val="none"/>
                </c:marker>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Data'!$B$27:$W$27</c15:sqref>
                        </c15:fullRef>
                        <c15:formulaRef>
                          <c15:sqref>('Slide 16 - Data'!$B$27,'Slide 16 - Data'!$G$27,'Slide 16 - Data'!$L$27,'Slide 16 - Data'!$Q$27,'Slide 16 - Data'!$V$27)</c15:sqref>
                        </c15:formulaRef>
                      </c:ext>
                    </c:extLst>
                    <c:numCache>
                      <c:formatCode>_("$"* #,##0_);_("$"* \(#,##0\);_("$"* "-"??_);_(@_)</c:formatCode>
                      <c:ptCount val="5"/>
                      <c:pt idx="0">
                        <c:v>4226</c:v>
                      </c:pt>
                      <c:pt idx="1">
                        <c:v>5808</c:v>
                      </c:pt>
                      <c:pt idx="2">
                        <c:v>7095</c:v>
                      </c:pt>
                      <c:pt idx="3">
                        <c:v>8358</c:v>
                      </c:pt>
                      <c:pt idx="4">
                        <c:v>9789</c:v>
                      </c:pt>
                    </c:numCache>
                  </c:numRef>
                </c:val>
                <c:smooth val="0"/>
                <c:extLst xmlns:c15="http://schemas.microsoft.com/office/drawing/2012/chart">
                  <c:ext xmlns:c16="http://schemas.microsoft.com/office/drawing/2014/chart" uri="{C3380CC4-5D6E-409C-BE32-E72D297353CC}">
                    <c16:uniqueId val="{00000025-903A-49E9-9AA0-A1FB0C92D18D}"/>
                  </c:ext>
                </c:extLst>
              </c15:ser>
            </c15:filteredLineSeries>
            <c15:filteredLineSeries>
              <c15:ser>
                <c:idx val="23"/>
                <c:order val="23"/>
                <c:tx>
                  <c:strRef>
                    <c:extLst xmlns:c15="http://schemas.microsoft.com/office/drawing/2012/chart">
                      <c:ext xmlns:c15="http://schemas.microsoft.com/office/drawing/2012/chart" uri="{02D57815-91ED-43cb-92C2-25804820EDAC}">
                        <c15:formulaRef>
                          <c15:sqref>'Slide 16 - Data'!$A$28</c15:sqref>
                        </c15:formulaRef>
                      </c:ext>
                    </c:extLst>
                    <c:strCache>
                      <c:ptCount val="1"/>
                      <c:pt idx="0">
                        <c:v>Kansas</c:v>
                      </c:pt>
                    </c:strCache>
                  </c:strRef>
                </c:tx>
                <c:spPr>
                  <a:ln w="28575" cap="rnd">
                    <a:solidFill>
                      <a:schemeClr val="accent6">
                        <a:lumMod val="80000"/>
                      </a:schemeClr>
                    </a:solidFill>
                    <a:round/>
                  </a:ln>
                  <a:effectLst/>
                </c:spPr>
                <c:marker>
                  <c:symbol val="none"/>
                </c:marker>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Data'!$B$28:$W$28</c15:sqref>
                        </c15:fullRef>
                        <c15:formulaRef>
                          <c15:sqref>('Slide 16 - Data'!$B$28,'Slide 16 - Data'!$G$28,'Slide 16 - Data'!$L$28,'Slide 16 - Data'!$Q$28,'Slide 16 - Data'!$V$28)</c15:sqref>
                        </c15:formulaRef>
                      </c:ext>
                    </c:extLst>
                    <c:numCache>
                      <c:formatCode>_("$"* #,##0_);_("$"* \(#,##0\);_("$"* "-"??_);_(@_)</c:formatCode>
                      <c:ptCount val="5"/>
                      <c:pt idx="0">
                        <c:v>4225</c:v>
                      </c:pt>
                      <c:pt idx="1">
                        <c:v>5758</c:v>
                      </c:pt>
                      <c:pt idx="2">
                        <c:v>6803</c:v>
                      </c:pt>
                      <c:pt idx="3">
                        <c:v>7634</c:v>
                      </c:pt>
                      <c:pt idx="4">
                        <c:v>9408</c:v>
                      </c:pt>
                    </c:numCache>
                  </c:numRef>
                </c:val>
                <c:smooth val="0"/>
                <c:extLst xmlns:c15="http://schemas.microsoft.com/office/drawing/2012/chart">
                  <c:ext xmlns:c16="http://schemas.microsoft.com/office/drawing/2014/chart" uri="{C3380CC4-5D6E-409C-BE32-E72D297353CC}">
                    <c16:uniqueId val="{00000026-903A-49E9-9AA0-A1FB0C92D18D}"/>
                  </c:ext>
                </c:extLst>
              </c15:ser>
            </c15:filteredLineSeries>
            <c15:filteredLineSeries>
              <c15:ser>
                <c:idx val="24"/>
                <c:order val="24"/>
                <c:tx>
                  <c:strRef>
                    <c:extLst xmlns:c15="http://schemas.microsoft.com/office/drawing/2012/chart">
                      <c:ext xmlns:c15="http://schemas.microsoft.com/office/drawing/2012/chart" uri="{02D57815-91ED-43cb-92C2-25804820EDAC}">
                        <c15:formulaRef>
                          <c15:sqref>'Slide 16 - Data'!$A$29</c15:sqref>
                        </c15:formulaRef>
                      </c:ext>
                    </c:extLst>
                    <c:strCache>
                      <c:ptCount val="1"/>
                      <c:pt idx="0">
                        <c:v>Minnesota</c:v>
                      </c:pt>
                    </c:strCache>
                  </c:strRef>
                </c:tx>
                <c:spPr>
                  <a:ln w="28575" cap="rnd">
                    <a:solidFill>
                      <a:schemeClr val="accent1">
                        <a:lumMod val="60000"/>
                        <a:lumOff val="40000"/>
                      </a:schemeClr>
                    </a:solidFill>
                    <a:round/>
                  </a:ln>
                  <a:effectLst/>
                </c:spPr>
                <c:marker>
                  <c:symbol val="none"/>
                </c:marker>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Data'!$B$29:$W$29</c15:sqref>
                        </c15:fullRef>
                        <c15:formulaRef>
                          <c15:sqref>('Slide 16 - Data'!$B$29,'Slide 16 - Data'!$G$29,'Slide 16 - Data'!$L$29,'Slide 16 - Data'!$Q$29,'Slide 16 - Data'!$V$29)</c15:sqref>
                        </c15:formulaRef>
                      </c:ext>
                    </c:extLst>
                    <c:numCache>
                      <c:formatCode>_("$"* #,##0_);_("$"* \(#,##0\);_("$"* "-"??_);_(@_)</c:formatCode>
                      <c:ptCount val="5"/>
                      <c:pt idx="0">
                        <c:v>4506</c:v>
                      </c:pt>
                      <c:pt idx="1">
                        <c:v>6328</c:v>
                      </c:pt>
                      <c:pt idx="2">
                        <c:v>7801</c:v>
                      </c:pt>
                      <c:pt idx="3">
                        <c:v>9163</c:v>
                      </c:pt>
                      <c:pt idx="4">
                        <c:v>10846</c:v>
                      </c:pt>
                    </c:numCache>
                  </c:numRef>
                </c:val>
                <c:smooth val="0"/>
                <c:extLst xmlns:c15="http://schemas.microsoft.com/office/drawing/2012/chart">
                  <c:ext xmlns:c16="http://schemas.microsoft.com/office/drawing/2014/chart" uri="{C3380CC4-5D6E-409C-BE32-E72D297353CC}">
                    <c16:uniqueId val="{00000027-903A-49E9-9AA0-A1FB0C92D18D}"/>
                  </c:ext>
                </c:extLst>
              </c15:ser>
            </c15:filteredLineSeries>
            <c15:filteredLineSeries>
              <c15:ser>
                <c:idx val="25"/>
                <c:order val="25"/>
                <c:tx>
                  <c:strRef>
                    <c:extLst xmlns:c15="http://schemas.microsoft.com/office/drawing/2012/chart">
                      <c:ext xmlns:c15="http://schemas.microsoft.com/office/drawing/2012/chart" uri="{02D57815-91ED-43cb-92C2-25804820EDAC}">
                        <c15:formulaRef>
                          <c15:sqref>'Slide 16 - Data'!$A$30</c15:sqref>
                        </c15:formulaRef>
                      </c:ext>
                    </c:extLst>
                    <c:strCache>
                      <c:ptCount val="1"/>
                      <c:pt idx="0">
                        <c:v>Missouri</c:v>
                      </c:pt>
                    </c:strCache>
                  </c:strRef>
                </c:tx>
                <c:spPr>
                  <a:ln w="28575" cap="rnd">
                    <a:solidFill>
                      <a:schemeClr val="accent2">
                        <a:lumMod val="60000"/>
                        <a:lumOff val="40000"/>
                      </a:schemeClr>
                    </a:solidFill>
                    <a:round/>
                  </a:ln>
                  <a:effectLst/>
                </c:spPr>
                <c:marker>
                  <c:symbol val="none"/>
                </c:marker>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Data'!$B$30:$W$30</c15:sqref>
                        </c15:fullRef>
                        <c15:formulaRef>
                          <c15:sqref>('Slide 16 - Data'!$B$30,'Slide 16 - Data'!$G$30,'Slide 16 - Data'!$L$30,'Slide 16 - Data'!$Q$30,'Slide 16 - Data'!$V$30)</c15:sqref>
                        </c15:formulaRef>
                      </c:ext>
                    </c:extLst>
                    <c:numCache>
                      <c:formatCode>_("$"* #,##0_);_("$"* \(#,##0\);_("$"* "-"??_);_(@_)</c:formatCode>
                      <c:ptCount val="5"/>
                      <c:pt idx="0">
                        <c:v>4159</c:v>
                      </c:pt>
                      <c:pt idx="1">
                        <c:v>5665</c:v>
                      </c:pt>
                      <c:pt idx="2">
                        <c:v>6990</c:v>
                      </c:pt>
                      <c:pt idx="3">
                        <c:v>8261</c:v>
                      </c:pt>
                      <c:pt idx="4">
                        <c:v>9921</c:v>
                      </c:pt>
                    </c:numCache>
                  </c:numRef>
                </c:val>
                <c:smooth val="0"/>
                <c:extLst xmlns:c15="http://schemas.microsoft.com/office/drawing/2012/chart">
                  <c:ext xmlns:c16="http://schemas.microsoft.com/office/drawing/2014/chart" uri="{C3380CC4-5D6E-409C-BE32-E72D297353CC}">
                    <c16:uniqueId val="{00000028-903A-49E9-9AA0-A1FB0C92D18D}"/>
                  </c:ext>
                </c:extLst>
              </c15:ser>
            </c15:filteredLineSeries>
            <c15:filteredLineSeries>
              <c15:ser>
                <c:idx val="26"/>
                <c:order val="26"/>
                <c:tx>
                  <c:strRef>
                    <c:extLst xmlns:c15="http://schemas.microsoft.com/office/drawing/2012/chart">
                      <c:ext xmlns:c15="http://schemas.microsoft.com/office/drawing/2012/chart" uri="{02D57815-91ED-43cb-92C2-25804820EDAC}">
                        <c15:formulaRef>
                          <c15:sqref>'Slide 16 - Data'!$A$31</c15:sqref>
                        </c15:formulaRef>
                      </c:ext>
                    </c:extLst>
                    <c:strCache>
                      <c:ptCount val="1"/>
                      <c:pt idx="0">
                        <c:v>Nebraska</c:v>
                      </c:pt>
                    </c:strCache>
                  </c:strRef>
                </c:tx>
                <c:spPr>
                  <a:ln w="28575" cap="rnd">
                    <a:solidFill>
                      <a:schemeClr val="accent3">
                        <a:lumMod val="60000"/>
                        <a:lumOff val="40000"/>
                      </a:schemeClr>
                    </a:solidFill>
                    <a:round/>
                  </a:ln>
                  <a:effectLst/>
                </c:spPr>
                <c:marker>
                  <c:symbol val="none"/>
                </c:marker>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Data'!$B$31:$W$31</c15:sqref>
                        </c15:fullRef>
                        <c15:formulaRef>
                          <c15:sqref>('Slide 16 - Data'!$B$31,'Slide 16 - Data'!$G$31,'Slide 16 - Data'!$L$31,'Slide 16 - Data'!$Q$31,'Slide 16 - Data'!$V$31)</c15:sqref>
                        </c15:formulaRef>
                      </c:ext>
                    </c:extLst>
                    <c:numCache>
                      <c:formatCode>_("$"* #,##0_);_("$"* \(#,##0\);_("$"* "-"??_);_(@_)</c:formatCode>
                      <c:ptCount val="5"/>
                      <c:pt idx="0">
                        <c:v>4125</c:v>
                      </c:pt>
                      <c:pt idx="1">
                        <c:v>5931</c:v>
                      </c:pt>
                      <c:pt idx="2">
                        <c:v>7406</c:v>
                      </c:pt>
                      <c:pt idx="3">
                        <c:v>8579</c:v>
                      </c:pt>
                      <c:pt idx="4">
                        <c:v>10514</c:v>
                      </c:pt>
                    </c:numCache>
                  </c:numRef>
                </c:val>
                <c:smooth val="0"/>
                <c:extLst xmlns:c15="http://schemas.microsoft.com/office/drawing/2012/chart">
                  <c:ext xmlns:c16="http://schemas.microsoft.com/office/drawing/2014/chart" uri="{C3380CC4-5D6E-409C-BE32-E72D297353CC}">
                    <c16:uniqueId val="{00000029-903A-49E9-9AA0-A1FB0C92D18D}"/>
                  </c:ext>
                </c:extLst>
              </c15:ser>
            </c15:filteredLineSeries>
            <c15:filteredLineSeries>
              <c15:ser>
                <c:idx val="27"/>
                <c:order val="27"/>
                <c:tx>
                  <c:strRef>
                    <c:extLst xmlns:c15="http://schemas.microsoft.com/office/drawing/2012/chart">
                      <c:ext xmlns:c15="http://schemas.microsoft.com/office/drawing/2012/chart" uri="{02D57815-91ED-43cb-92C2-25804820EDAC}">
                        <c15:formulaRef>
                          <c15:sqref>'Slide 16 - Data'!$A$32</c15:sqref>
                        </c15:formulaRef>
                      </c:ext>
                    </c:extLst>
                    <c:strCache>
                      <c:ptCount val="1"/>
                      <c:pt idx="0">
                        <c:v>North Dakota</c:v>
                      </c:pt>
                    </c:strCache>
                  </c:strRef>
                </c:tx>
                <c:spPr>
                  <a:ln w="28575" cap="rnd">
                    <a:solidFill>
                      <a:schemeClr val="accent4">
                        <a:lumMod val="60000"/>
                        <a:lumOff val="40000"/>
                      </a:schemeClr>
                    </a:solidFill>
                    <a:round/>
                  </a:ln>
                  <a:effectLst/>
                </c:spPr>
                <c:marker>
                  <c:symbol val="none"/>
                </c:marker>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Data'!$B$32:$W$32</c15:sqref>
                        </c15:fullRef>
                        <c15:formulaRef>
                          <c15:sqref>('Slide 16 - Data'!$B$32,'Slide 16 - Data'!$G$32,'Slide 16 - Data'!$L$32,'Slide 16 - Data'!$Q$32,'Slide 16 - Data'!$V$32)</c15:sqref>
                        </c15:formulaRef>
                      </c:ext>
                    </c:extLst>
                    <c:numCache>
                      <c:formatCode>_("$"* #,##0_);_("$"* \(#,##0\);_("$"* "-"??_);_(@_)</c:formatCode>
                      <c:ptCount val="5"/>
                      <c:pt idx="0">
                        <c:v>4383</c:v>
                      </c:pt>
                      <c:pt idx="1">
                        <c:v>6175</c:v>
                      </c:pt>
                      <c:pt idx="2">
                        <c:v>8011</c:v>
                      </c:pt>
                      <c:pt idx="3">
                        <c:v>9357</c:v>
                      </c:pt>
                      <c:pt idx="4">
                        <c:v>11301</c:v>
                      </c:pt>
                    </c:numCache>
                  </c:numRef>
                </c:val>
                <c:smooth val="0"/>
                <c:extLst xmlns:c15="http://schemas.microsoft.com/office/drawing/2012/chart">
                  <c:ext xmlns:c16="http://schemas.microsoft.com/office/drawing/2014/chart" uri="{C3380CC4-5D6E-409C-BE32-E72D297353CC}">
                    <c16:uniqueId val="{0000002A-903A-49E9-9AA0-A1FB0C92D18D}"/>
                  </c:ext>
                </c:extLst>
              </c15:ser>
            </c15:filteredLineSeries>
            <c15:filteredLineSeries>
              <c15:ser>
                <c:idx val="28"/>
                <c:order val="28"/>
                <c:tx>
                  <c:strRef>
                    <c:extLst xmlns:c15="http://schemas.microsoft.com/office/drawing/2012/chart">
                      <c:ext xmlns:c15="http://schemas.microsoft.com/office/drawing/2012/chart" uri="{02D57815-91ED-43cb-92C2-25804820EDAC}">
                        <c15:formulaRef>
                          <c15:sqref>'Slide 16 - Data'!$A$33</c15:sqref>
                        </c15:formulaRef>
                      </c:ext>
                    </c:extLst>
                    <c:strCache>
                      <c:ptCount val="1"/>
                      <c:pt idx="0">
                        <c:v>South Dakota</c:v>
                      </c:pt>
                    </c:strCache>
                  </c:strRef>
                </c:tx>
                <c:spPr>
                  <a:ln w="28575" cap="rnd">
                    <a:solidFill>
                      <a:schemeClr val="accent5">
                        <a:lumMod val="60000"/>
                        <a:lumOff val="40000"/>
                      </a:schemeClr>
                    </a:solidFill>
                    <a:round/>
                  </a:ln>
                  <a:effectLst/>
                </c:spPr>
                <c:marker>
                  <c:symbol val="none"/>
                </c:marker>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Data'!$B$33:$W$33</c15:sqref>
                        </c15:fullRef>
                        <c15:formulaRef>
                          <c15:sqref>('Slide 16 - Data'!$B$33,'Slide 16 - Data'!$G$33,'Slide 16 - Data'!$L$33,'Slide 16 - Data'!$Q$33,'Slide 16 - Data'!$V$33)</c15:sqref>
                        </c15:formulaRef>
                      </c:ext>
                    </c:extLst>
                    <c:numCache>
                      <c:formatCode>_("$"* #,##0_);_("$"* \(#,##0\);_("$"* "-"??_);_(@_)</c:formatCode>
                      <c:ptCount val="5"/>
                      <c:pt idx="0">
                        <c:v>4157</c:v>
                      </c:pt>
                      <c:pt idx="1">
                        <c:v>5887</c:v>
                      </c:pt>
                      <c:pt idx="2">
                        <c:v>7766</c:v>
                      </c:pt>
                      <c:pt idx="3">
                        <c:v>9627</c:v>
                      </c:pt>
                      <c:pt idx="4">
                        <c:v>12495</c:v>
                      </c:pt>
                    </c:numCache>
                  </c:numRef>
                </c:val>
                <c:smooth val="0"/>
                <c:extLst xmlns:c15="http://schemas.microsoft.com/office/drawing/2012/chart">
                  <c:ext xmlns:c16="http://schemas.microsoft.com/office/drawing/2014/chart" uri="{C3380CC4-5D6E-409C-BE32-E72D297353CC}">
                    <c16:uniqueId val="{0000002B-903A-49E9-9AA0-A1FB0C92D18D}"/>
                  </c:ext>
                </c:extLst>
              </c15:ser>
            </c15:filteredLineSeries>
            <c15:filteredLineSeries>
              <c15:ser>
                <c:idx val="29"/>
                <c:order val="29"/>
                <c:tx>
                  <c:strRef>
                    <c:extLst xmlns:c15="http://schemas.microsoft.com/office/drawing/2012/chart">
                      <c:ext xmlns:c15="http://schemas.microsoft.com/office/drawing/2012/chart" uri="{02D57815-91ED-43cb-92C2-25804820EDAC}">
                        <c15:formulaRef>
                          <c15:sqref>'Slide 16 - Data'!$A$34</c15:sqref>
                        </c15:formulaRef>
                      </c:ext>
                    </c:extLst>
                    <c:strCache>
                      <c:ptCount val="1"/>
                      <c:pt idx="0">
                        <c:v>Southeast</c:v>
                      </c:pt>
                    </c:strCache>
                  </c:strRef>
                </c:tx>
                <c:spPr>
                  <a:ln w="28575" cap="rnd">
                    <a:solidFill>
                      <a:schemeClr val="accent6">
                        <a:lumMod val="60000"/>
                        <a:lumOff val="40000"/>
                      </a:schemeClr>
                    </a:solidFill>
                    <a:round/>
                  </a:ln>
                  <a:effectLst/>
                </c:spPr>
                <c:marker>
                  <c:symbol val="none"/>
                </c:marker>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Data'!$B$34:$W$34</c15:sqref>
                        </c15:fullRef>
                        <c15:formulaRef>
                          <c15:sqref>('Slide 16 - Data'!$B$34,'Slide 16 - Data'!$G$34,'Slide 16 - Data'!$L$34,'Slide 16 - Data'!$Q$34,'Slide 16 - Data'!$V$34)</c15:sqref>
                        </c15:formulaRef>
                      </c:ext>
                    </c:extLst>
                    <c:numCache>
                      <c:formatCode>_("$"* #,##0_);_("$"* \(#,##0\);_("$"* "-"??_);_(@_)</c:formatCode>
                      <c:ptCount val="5"/>
                      <c:pt idx="0">
                        <c:v>4007</c:v>
                      </c:pt>
                      <c:pt idx="1">
                        <c:v>5539</c:v>
                      </c:pt>
                      <c:pt idx="2">
                        <c:v>6670</c:v>
                      </c:pt>
                      <c:pt idx="3">
                        <c:v>7870</c:v>
                      </c:pt>
                      <c:pt idx="4">
                        <c:v>9480</c:v>
                      </c:pt>
                    </c:numCache>
                  </c:numRef>
                </c:val>
                <c:smooth val="0"/>
                <c:extLst xmlns:c15="http://schemas.microsoft.com/office/drawing/2012/chart">
                  <c:ext xmlns:c16="http://schemas.microsoft.com/office/drawing/2014/chart" uri="{C3380CC4-5D6E-409C-BE32-E72D297353CC}">
                    <c16:uniqueId val="{0000002C-903A-49E9-9AA0-A1FB0C92D18D}"/>
                  </c:ext>
                </c:extLst>
              </c15:ser>
            </c15:filteredLineSeries>
            <c15:filteredLineSeries>
              <c15:ser>
                <c:idx val="30"/>
                <c:order val="30"/>
                <c:tx>
                  <c:strRef>
                    <c:extLst xmlns:c15="http://schemas.microsoft.com/office/drawing/2012/chart">
                      <c:ext xmlns:c15="http://schemas.microsoft.com/office/drawing/2012/chart" uri="{02D57815-91ED-43cb-92C2-25804820EDAC}">
                        <c15:formulaRef>
                          <c15:sqref>'Slide 16 - Data'!$A$35</c15:sqref>
                        </c15:formulaRef>
                      </c:ext>
                    </c:extLst>
                    <c:strCache>
                      <c:ptCount val="1"/>
                      <c:pt idx="0">
                        <c:v>Alabama</c:v>
                      </c:pt>
                    </c:strCache>
                  </c:strRef>
                </c:tx>
                <c:spPr>
                  <a:ln w="28575" cap="rnd">
                    <a:solidFill>
                      <a:schemeClr val="accent1">
                        <a:lumMod val="50000"/>
                      </a:schemeClr>
                    </a:solidFill>
                    <a:round/>
                  </a:ln>
                  <a:effectLst/>
                </c:spPr>
                <c:marker>
                  <c:symbol val="none"/>
                </c:marker>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Data'!$B$35:$W$35</c15:sqref>
                        </c15:fullRef>
                        <c15:formulaRef>
                          <c15:sqref>('Slide 16 - Data'!$B$35,'Slide 16 - Data'!$G$35,'Slide 16 - Data'!$L$35,'Slide 16 - Data'!$Q$35,'Slide 16 - Data'!$V$35)</c15:sqref>
                        </c15:formulaRef>
                      </c:ext>
                    </c:extLst>
                    <c:numCache>
                      <c:formatCode>_("$"* #,##0_);_("$"* \(#,##0\);_("$"* "-"??_);_(@_)</c:formatCode>
                      <c:ptCount val="5"/>
                      <c:pt idx="0">
                        <c:v>3921</c:v>
                      </c:pt>
                      <c:pt idx="1">
                        <c:v>5546</c:v>
                      </c:pt>
                      <c:pt idx="2">
                        <c:v>6406</c:v>
                      </c:pt>
                      <c:pt idx="3">
                        <c:v>7657</c:v>
                      </c:pt>
                      <c:pt idx="4">
                        <c:v>9280</c:v>
                      </c:pt>
                    </c:numCache>
                  </c:numRef>
                </c:val>
                <c:smooth val="0"/>
                <c:extLst xmlns:c15="http://schemas.microsoft.com/office/drawing/2012/chart">
                  <c:ext xmlns:c16="http://schemas.microsoft.com/office/drawing/2014/chart" uri="{C3380CC4-5D6E-409C-BE32-E72D297353CC}">
                    <c16:uniqueId val="{0000002D-903A-49E9-9AA0-A1FB0C92D18D}"/>
                  </c:ext>
                </c:extLst>
              </c15:ser>
            </c15:filteredLineSeries>
            <c15:filteredLineSeries>
              <c15:ser>
                <c:idx val="31"/>
                <c:order val="31"/>
                <c:tx>
                  <c:strRef>
                    <c:extLst xmlns:c15="http://schemas.microsoft.com/office/drawing/2012/chart">
                      <c:ext xmlns:c15="http://schemas.microsoft.com/office/drawing/2012/chart" uri="{02D57815-91ED-43cb-92C2-25804820EDAC}">
                        <c15:formulaRef>
                          <c15:sqref>'Slide 16 - Data'!$A$36</c15:sqref>
                        </c15:formulaRef>
                      </c:ext>
                    </c:extLst>
                    <c:strCache>
                      <c:ptCount val="1"/>
                      <c:pt idx="0">
                        <c:v>Arkansas</c:v>
                      </c:pt>
                    </c:strCache>
                  </c:strRef>
                </c:tx>
                <c:spPr>
                  <a:ln w="28575" cap="rnd">
                    <a:solidFill>
                      <a:schemeClr val="accent2">
                        <a:lumMod val="50000"/>
                      </a:schemeClr>
                    </a:solidFill>
                    <a:round/>
                  </a:ln>
                  <a:effectLst/>
                </c:spPr>
                <c:marker>
                  <c:symbol val="none"/>
                </c:marker>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Data'!$B$36:$W$36</c15:sqref>
                        </c15:fullRef>
                        <c15:formulaRef>
                          <c15:sqref>('Slide 16 - Data'!$B$36,'Slide 16 - Data'!$G$36,'Slide 16 - Data'!$L$36,'Slide 16 - Data'!$Q$36,'Slide 16 - Data'!$V$36)</c15:sqref>
                        </c15:formulaRef>
                      </c:ext>
                    </c:extLst>
                    <c:numCache>
                      <c:formatCode>_("$"* #,##0_);_("$"* \(#,##0\);_("$"* "-"??_);_(@_)</c:formatCode>
                      <c:ptCount val="5"/>
                      <c:pt idx="0">
                        <c:v>3709</c:v>
                      </c:pt>
                      <c:pt idx="1">
                        <c:v>5238</c:v>
                      </c:pt>
                      <c:pt idx="2">
                        <c:v>6378</c:v>
                      </c:pt>
                      <c:pt idx="3">
                        <c:v>7620</c:v>
                      </c:pt>
                      <c:pt idx="4">
                        <c:v>9338</c:v>
                      </c:pt>
                    </c:numCache>
                  </c:numRef>
                </c:val>
                <c:smooth val="0"/>
                <c:extLst xmlns:c15="http://schemas.microsoft.com/office/drawing/2012/chart">
                  <c:ext xmlns:c16="http://schemas.microsoft.com/office/drawing/2014/chart" uri="{C3380CC4-5D6E-409C-BE32-E72D297353CC}">
                    <c16:uniqueId val="{0000002E-903A-49E9-9AA0-A1FB0C92D18D}"/>
                  </c:ext>
                </c:extLst>
              </c15:ser>
            </c15:filteredLineSeries>
            <c15:filteredLineSeries>
              <c15:ser>
                <c:idx val="32"/>
                <c:order val="32"/>
                <c:tx>
                  <c:strRef>
                    <c:extLst xmlns:c15="http://schemas.microsoft.com/office/drawing/2012/chart">
                      <c:ext xmlns:c15="http://schemas.microsoft.com/office/drawing/2012/chart" uri="{02D57815-91ED-43cb-92C2-25804820EDAC}">
                        <c15:formulaRef>
                          <c15:sqref>'Slide 16 - Data'!$A$37</c15:sqref>
                        </c15:formulaRef>
                      </c:ext>
                    </c:extLst>
                    <c:strCache>
                      <c:ptCount val="1"/>
                      <c:pt idx="0">
                        <c:v>Florida</c:v>
                      </c:pt>
                    </c:strCache>
                  </c:strRef>
                </c:tx>
                <c:spPr>
                  <a:ln w="28575" cap="rnd">
                    <a:solidFill>
                      <a:schemeClr val="accent3">
                        <a:lumMod val="50000"/>
                      </a:schemeClr>
                    </a:solidFill>
                    <a:round/>
                  </a:ln>
                  <a:effectLst/>
                </c:spPr>
                <c:marker>
                  <c:symbol val="none"/>
                </c:marker>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Data'!$B$37:$W$37</c15:sqref>
                        </c15:fullRef>
                        <c15:formulaRef>
                          <c15:sqref>('Slide 16 - Data'!$B$37,'Slide 16 - Data'!$G$37,'Slide 16 - Data'!$L$37,'Slide 16 - Data'!$Q$37,'Slide 16 - Data'!$V$37)</c15:sqref>
                        </c15:formulaRef>
                      </c:ext>
                    </c:extLst>
                    <c:numCache>
                      <c:formatCode>_("$"* #,##0_);_("$"* \(#,##0\);_("$"* "-"??_);_(@_)</c:formatCode>
                      <c:ptCount val="5"/>
                      <c:pt idx="0">
                        <c:v>4445</c:v>
                      </c:pt>
                      <c:pt idx="1">
                        <c:v>5954</c:v>
                      </c:pt>
                      <c:pt idx="2">
                        <c:v>7269</c:v>
                      </c:pt>
                      <c:pt idx="3">
                        <c:v>8330</c:v>
                      </c:pt>
                      <c:pt idx="4">
                        <c:v>9865</c:v>
                      </c:pt>
                    </c:numCache>
                  </c:numRef>
                </c:val>
                <c:smooth val="0"/>
                <c:extLst xmlns:c15="http://schemas.microsoft.com/office/drawing/2012/chart">
                  <c:ext xmlns:c16="http://schemas.microsoft.com/office/drawing/2014/chart" uri="{C3380CC4-5D6E-409C-BE32-E72D297353CC}">
                    <c16:uniqueId val="{0000002F-903A-49E9-9AA0-A1FB0C92D18D}"/>
                  </c:ext>
                </c:extLst>
              </c15:ser>
            </c15:filteredLineSeries>
            <c15:filteredLineSeries>
              <c15:ser>
                <c:idx val="33"/>
                <c:order val="33"/>
                <c:tx>
                  <c:strRef>
                    <c:extLst xmlns:c15="http://schemas.microsoft.com/office/drawing/2012/chart">
                      <c:ext xmlns:c15="http://schemas.microsoft.com/office/drawing/2012/chart" uri="{02D57815-91ED-43cb-92C2-25804820EDAC}">
                        <c15:formulaRef>
                          <c15:sqref>'Slide 16 - Data'!$A$38</c15:sqref>
                        </c15:formulaRef>
                      </c:ext>
                    </c:extLst>
                    <c:strCache>
                      <c:ptCount val="1"/>
                      <c:pt idx="0">
                        <c:v>Georgia</c:v>
                      </c:pt>
                    </c:strCache>
                  </c:strRef>
                </c:tx>
                <c:spPr>
                  <a:ln w="28575" cap="rnd">
                    <a:solidFill>
                      <a:schemeClr val="accent4">
                        <a:lumMod val="50000"/>
                      </a:schemeClr>
                    </a:solidFill>
                    <a:round/>
                  </a:ln>
                  <a:effectLst/>
                </c:spPr>
                <c:marker>
                  <c:symbol val="none"/>
                </c:marker>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Data'!$B$38:$W$38</c15:sqref>
                        </c15:fullRef>
                        <c15:formulaRef>
                          <c15:sqref>('Slide 16 - Data'!$B$38,'Slide 16 - Data'!$G$38,'Slide 16 - Data'!$L$38,'Slide 16 - Data'!$Q$38,'Slide 16 - Data'!$V$38)</c15:sqref>
                        </c15:formulaRef>
                      </c:ext>
                    </c:extLst>
                    <c:numCache>
                      <c:formatCode>_("$"* #,##0_);_("$"* \(#,##0\);_("$"* "-"??_);_(@_)</c:formatCode>
                      <c:ptCount val="5"/>
                      <c:pt idx="0">
                        <c:v>3601</c:v>
                      </c:pt>
                      <c:pt idx="1">
                        <c:v>4905</c:v>
                      </c:pt>
                      <c:pt idx="2">
                        <c:v>5551</c:v>
                      </c:pt>
                      <c:pt idx="3">
                        <c:v>7055</c:v>
                      </c:pt>
                      <c:pt idx="4">
                        <c:v>8758</c:v>
                      </c:pt>
                    </c:numCache>
                  </c:numRef>
                </c:val>
                <c:smooth val="0"/>
                <c:extLst xmlns:c15="http://schemas.microsoft.com/office/drawing/2012/chart">
                  <c:ext xmlns:c16="http://schemas.microsoft.com/office/drawing/2014/chart" uri="{C3380CC4-5D6E-409C-BE32-E72D297353CC}">
                    <c16:uniqueId val="{00000030-903A-49E9-9AA0-A1FB0C92D18D}"/>
                  </c:ext>
                </c:extLst>
              </c15:ser>
            </c15:filteredLineSeries>
            <c15:filteredLineSeries>
              <c15:ser>
                <c:idx val="34"/>
                <c:order val="34"/>
                <c:tx>
                  <c:strRef>
                    <c:extLst xmlns:c15="http://schemas.microsoft.com/office/drawing/2012/chart">
                      <c:ext xmlns:c15="http://schemas.microsoft.com/office/drawing/2012/chart" uri="{02D57815-91ED-43cb-92C2-25804820EDAC}">
                        <c15:formulaRef>
                          <c15:sqref>'Slide 16 - Data'!$A$39</c15:sqref>
                        </c15:formulaRef>
                      </c:ext>
                    </c:extLst>
                    <c:strCache>
                      <c:ptCount val="1"/>
                      <c:pt idx="0">
                        <c:v>Kentucky</c:v>
                      </c:pt>
                    </c:strCache>
                  </c:strRef>
                </c:tx>
                <c:spPr>
                  <a:ln w="28575" cap="rnd">
                    <a:solidFill>
                      <a:schemeClr val="accent5">
                        <a:lumMod val="50000"/>
                      </a:schemeClr>
                    </a:solidFill>
                    <a:round/>
                  </a:ln>
                  <a:effectLst/>
                </c:spPr>
                <c:marker>
                  <c:symbol val="none"/>
                </c:marker>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Data'!$B$39:$W$39</c15:sqref>
                        </c15:fullRef>
                        <c15:formulaRef>
                          <c15:sqref>('Slide 16 - Data'!$B$39,'Slide 16 - Data'!$G$39,'Slide 16 - Data'!$L$39,'Slide 16 - Data'!$Q$39,'Slide 16 - Data'!$V$39)</c15:sqref>
                        </c15:formulaRef>
                      </c:ext>
                    </c:extLst>
                    <c:numCache>
                      <c:formatCode>_("$"* #,##0_);_("$"* \(#,##0\);_("$"* "-"??_);_(@_)</c:formatCode>
                      <c:ptCount val="5"/>
                      <c:pt idx="0">
                        <c:v>4154</c:v>
                      </c:pt>
                      <c:pt idx="1">
                        <c:v>5659</c:v>
                      </c:pt>
                      <c:pt idx="2">
                        <c:v>6861</c:v>
                      </c:pt>
                      <c:pt idx="3">
                        <c:v>8306</c:v>
                      </c:pt>
                      <c:pt idx="4">
                        <c:v>10257</c:v>
                      </c:pt>
                    </c:numCache>
                  </c:numRef>
                </c:val>
                <c:smooth val="0"/>
                <c:extLst xmlns:c15="http://schemas.microsoft.com/office/drawing/2012/chart">
                  <c:ext xmlns:c16="http://schemas.microsoft.com/office/drawing/2014/chart" uri="{C3380CC4-5D6E-409C-BE32-E72D297353CC}">
                    <c16:uniqueId val="{00000031-903A-49E9-9AA0-A1FB0C92D18D}"/>
                  </c:ext>
                </c:extLst>
              </c15:ser>
            </c15:filteredLineSeries>
            <c15:filteredLineSeries>
              <c15:ser>
                <c:idx val="35"/>
                <c:order val="35"/>
                <c:tx>
                  <c:strRef>
                    <c:extLst xmlns:c15="http://schemas.microsoft.com/office/drawing/2012/chart">
                      <c:ext xmlns:c15="http://schemas.microsoft.com/office/drawing/2012/chart" uri="{02D57815-91ED-43cb-92C2-25804820EDAC}">
                        <c15:formulaRef>
                          <c15:sqref>'Slide 16 - Data'!$A$40</c15:sqref>
                        </c15:formulaRef>
                      </c:ext>
                    </c:extLst>
                    <c:strCache>
                      <c:ptCount val="1"/>
                      <c:pt idx="0">
                        <c:v>Louisiana</c:v>
                      </c:pt>
                    </c:strCache>
                  </c:strRef>
                </c:tx>
                <c:spPr>
                  <a:ln w="28575" cap="rnd">
                    <a:solidFill>
                      <a:schemeClr val="accent6">
                        <a:lumMod val="50000"/>
                      </a:schemeClr>
                    </a:solidFill>
                    <a:round/>
                  </a:ln>
                  <a:effectLst/>
                </c:spPr>
                <c:marker>
                  <c:symbol val="none"/>
                </c:marker>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Data'!$B$40:$W$40</c15:sqref>
                        </c15:fullRef>
                        <c15:formulaRef>
                          <c15:sqref>('Slide 16 - Data'!$B$40,'Slide 16 - Data'!$G$40,'Slide 16 - Data'!$L$40,'Slide 16 - Data'!$Q$40,'Slide 16 - Data'!$V$40)</c15:sqref>
                        </c15:formulaRef>
                      </c:ext>
                    </c:extLst>
                    <c:numCache>
                      <c:formatCode>_("$"* #,##0_);_("$"* \(#,##0\);_("$"* "-"??_);_(@_)</c:formatCode>
                      <c:ptCount val="5"/>
                      <c:pt idx="0">
                        <c:v>4021</c:v>
                      </c:pt>
                      <c:pt idx="1">
                        <c:v>5412</c:v>
                      </c:pt>
                      <c:pt idx="2">
                        <c:v>7187</c:v>
                      </c:pt>
                      <c:pt idx="3">
                        <c:v>8201</c:v>
                      </c:pt>
                      <c:pt idx="4">
                        <c:v>10515</c:v>
                      </c:pt>
                    </c:numCache>
                  </c:numRef>
                </c:val>
                <c:smooth val="0"/>
                <c:extLst xmlns:c15="http://schemas.microsoft.com/office/drawing/2012/chart">
                  <c:ext xmlns:c16="http://schemas.microsoft.com/office/drawing/2014/chart" uri="{C3380CC4-5D6E-409C-BE32-E72D297353CC}">
                    <c16:uniqueId val="{00000032-903A-49E9-9AA0-A1FB0C92D18D}"/>
                  </c:ext>
                </c:extLst>
              </c15:ser>
            </c15:filteredLineSeries>
            <c15:filteredLineSeries>
              <c15:ser>
                <c:idx val="36"/>
                <c:order val="36"/>
                <c:tx>
                  <c:strRef>
                    <c:extLst xmlns:c15="http://schemas.microsoft.com/office/drawing/2012/chart">
                      <c:ext xmlns:c15="http://schemas.microsoft.com/office/drawing/2012/chart" uri="{02D57815-91ED-43cb-92C2-25804820EDAC}">
                        <c15:formulaRef>
                          <c15:sqref>'Slide 16 - Data'!$A$41</c15:sqref>
                        </c15:formulaRef>
                      </c:ext>
                    </c:extLst>
                    <c:strCache>
                      <c:ptCount val="1"/>
                      <c:pt idx="0">
                        <c:v>Mississippi</c:v>
                      </c:pt>
                    </c:strCache>
                  </c:strRef>
                </c:tx>
                <c:spPr>
                  <a:ln w="28575" cap="rnd">
                    <a:solidFill>
                      <a:schemeClr val="accent1">
                        <a:lumMod val="70000"/>
                        <a:lumOff val="30000"/>
                      </a:schemeClr>
                    </a:solidFill>
                    <a:round/>
                  </a:ln>
                  <a:effectLst/>
                </c:spPr>
                <c:marker>
                  <c:symbol val="none"/>
                </c:marker>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Data'!$B$41:$W$41</c15:sqref>
                        </c15:fullRef>
                        <c15:formulaRef>
                          <c15:sqref>('Slide 16 - Data'!$B$41,'Slide 16 - Data'!$G$41,'Slide 16 - Data'!$L$41,'Slide 16 - Data'!$Q$41,'Slide 16 - Data'!$V$41)</c15:sqref>
                        </c15:formulaRef>
                      </c:ext>
                    </c:extLst>
                    <c:numCache>
                      <c:formatCode>_("$"* #,##0_);_("$"* \(#,##0\);_("$"* "-"??_);_(@_)</c:formatCode>
                      <c:ptCount val="5"/>
                      <c:pt idx="0">
                        <c:v>3704</c:v>
                      </c:pt>
                      <c:pt idx="1">
                        <c:v>5364</c:v>
                      </c:pt>
                      <c:pt idx="2">
                        <c:v>6554</c:v>
                      </c:pt>
                      <c:pt idx="3">
                        <c:v>7777</c:v>
                      </c:pt>
                      <c:pt idx="4">
                        <c:v>9394</c:v>
                      </c:pt>
                    </c:numCache>
                  </c:numRef>
                </c:val>
                <c:smooth val="0"/>
                <c:extLst xmlns:c15="http://schemas.microsoft.com/office/drawing/2012/chart">
                  <c:ext xmlns:c16="http://schemas.microsoft.com/office/drawing/2014/chart" uri="{C3380CC4-5D6E-409C-BE32-E72D297353CC}">
                    <c16:uniqueId val="{00000033-903A-49E9-9AA0-A1FB0C92D18D}"/>
                  </c:ext>
                </c:extLst>
              </c15:ser>
            </c15:filteredLineSeries>
            <c15:filteredLineSeries>
              <c15:ser>
                <c:idx val="37"/>
                <c:order val="37"/>
                <c:tx>
                  <c:strRef>
                    <c:extLst xmlns:c15="http://schemas.microsoft.com/office/drawing/2012/chart">
                      <c:ext xmlns:c15="http://schemas.microsoft.com/office/drawing/2012/chart" uri="{02D57815-91ED-43cb-92C2-25804820EDAC}">
                        <c15:formulaRef>
                          <c15:sqref>'Slide 16 - Data'!$A$42</c15:sqref>
                        </c15:formulaRef>
                      </c:ext>
                    </c:extLst>
                    <c:strCache>
                      <c:ptCount val="1"/>
                      <c:pt idx="0">
                        <c:v>North Carolina</c:v>
                      </c:pt>
                    </c:strCache>
                  </c:strRef>
                </c:tx>
                <c:spPr>
                  <a:ln w="28575" cap="rnd">
                    <a:solidFill>
                      <a:schemeClr val="accent2">
                        <a:lumMod val="70000"/>
                        <a:lumOff val="30000"/>
                      </a:schemeClr>
                    </a:solidFill>
                    <a:round/>
                  </a:ln>
                  <a:effectLst/>
                </c:spPr>
                <c:marker>
                  <c:symbol val="none"/>
                </c:marker>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Data'!$B$42:$W$42</c15:sqref>
                        </c15:fullRef>
                        <c15:formulaRef>
                          <c15:sqref>('Slide 16 - Data'!$B$42,'Slide 16 - Data'!$G$42,'Slide 16 - Data'!$L$42,'Slide 16 - Data'!$Q$42,'Slide 16 - Data'!$V$42)</c15:sqref>
                        </c15:formulaRef>
                      </c:ext>
                    </c:extLst>
                    <c:numCache>
                      <c:formatCode>_("$"* #,##0_);_("$"* \(#,##0\);_("$"* "-"??_);_(@_)</c:formatCode>
                      <c:ptCount val="5"/>
                      <c:pt idx="0">
                        <c:v>3950</c:v>
                      </c:pt>
                      <c:pt idx="1">
                        <c:v>5542</c:v>
                      </c:pt>
                      <c:pt idx="2">
                        <c:v>6518</c:v>
                      </c:pt>
                      <c:pt idx="3">
                        <c:v>7594</c:v>
                      </c:pt>
                      <c:pt idx="4">
                        <c:v>8917</c:v>
                      </c:pt>
                    </c:numCache>
                  </c:numRef>
                </c:val>
                <c:smooth val="0"/>
                <c:extLst xmlns:c15="http://schemas.microsoft.com/office/drawing/2012/chart">
                  <c:ext xmlns:c16="http://schemas.microsoft.com/office/drawing/2014/chart" uri="{C3380CC4-5D6E-409C-BE32-E72D297353CC}">
                    <c16:uniqueId val="{00000034-903A-49E9-9AA0-A1FB0C92D18D}"/>
                  </c:ext>
                </c:extLst>
              </c15:ser>
            </c15:filteredLineSeries>
            <c15:filteredLineSeries>
              <c15:ser>
                <c:idx val="38"/>
                <c:order val="38"/>
                <c:tx>
                  <c:strRef>
                    <c:extLst xmlns:c15="http://schemas.microsoft.com/office/drawing/2012/chart">
                      <c:ext xmlns:c15="http://schemas.microsoft.com/office/drawing/2012/chart" uri="{02D57815-91ED-43cb-92C2-25804820EDAC}">
                        <c15:formulaRef>
                          <c15:sqref>'Slide 16 - Data'!$A$43</c15:sqref>
                        </c15:formulaRef>
                      </c:ext>
                    </c:extLst>
                    <c:strCache>
                      <c:ptCount val="1"/>
                      <c:pt idx="0">
                        <c:v>South Carolina</c:v>
                      </c:pt>
                    </c:strCache>
                  </c:strRef>
                </c:tx>
                <c:spPr>
                  <a:ln w="28575" cap="rnd">
                    <a:solidFill>
                      <a:schemeClr val="accent3">
                        <a:lumMod val="70000"/>
                        <a:lumOff val="30000"/>
                      </a:schemeClr>
                    </a:solidFill>
                    <a:round/>
                  </a:ln>
                  <a:effectLst/>
                </c:spPr>
                <c:marker>
                  <c:symbol val="none"/>
                </c:marker>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Data'!$B$43:$W$43</c15:sqref>
                        </c15:fullRef>
                        <c15:formulaRef>
                          <c15:sqref>('Slide 16 - Data'!$B$43,'Slide 16 - Data'!$G$43,'Slide 16 - Data'!$L$43,'Slide 16 - Data'!$Q$43,'Slide 16 - Data'!$V$43)</c15:sqref>
                        </c15:formulaRef>
                      </c:ext>
                    </c:extLst>
                    <c:numCache>
                      <c:formatCode>_("$"* #,##0_);_("$"* \(#,##0\);_("$"* "-"??_);_(@_)</c:formatCode>
                      <c:ptCount val="5"/>
                      <c:pt idx="0">
                        <c:v>3848</c:v>
                      </c:pt>
                      <c:pt idx="1">
                        <c:v>5408</c:v>
                      </c:pt>
                      <c:pt idx="2">
                        <c:v>6507</c:v>
                      </c:pt>
                      <c:pt idx="3">
                        <c:v>7446</c:v>
                      </c:pt>
                      <c:pt idx="4">
                        <c:v>8766</c:v>
                      </c:pt>
                    </c:numCache>
                  </c:numRef>
                </c:val>
                <c:smooth val="0"/>
                <c:extLst xmlns:c15="http://schemas.microsoft.com/office/drawing/2012/chart">
                  <c:ext xmlns:c16="http://schemas.microsoft.com/office/drawing/2014/chart" uri="{C3380CC4-5D6E-409C-BE32-E72D297353CC}">
                    <c16:uniqueId val="{00000035-903A-49E9-9AA0-A1FB0C92D18D}"/>
                  </c:ext>
                </c:extLst>
              </c15:ser>
            </c15:filteredLineSeries>
            <c15:filteredLineSeries>
              <c15:ser>
                <c:idx val="39"/>
                <c:order val="39"/>
                <c:tx>
                  <c:strRef>
                    <c:extLst xmlns:c15="http://schemas.microsoft.com/office/drawing/2012/chart">
                      <c:ext xmlns:c15="http://schemas.microsoft.com/office/drawing/2012/chart" uri="{02D57815-91ED-43cb-92C2-25804820EDAC}">
                        <c15:formulaRef>
                          <c15:sqref>'Slide 16 - Data'!$A$44</c15:sqref>
                        </c15:formulaRef>
                      </c:ext>
                    </c:extLst>
                    <c:strCache>
                      <c:ptCount val="1"/>
                      <c:pt idx="0">
                        <c:v>Tennessee</c:v>
                      </c:pt>
                    </c:strCache>
                  </c:strRef>
                </c:tx>
                <c:spPr>
                  <a:ln w="28575" cap="rnd">
                    <a:solidFill>
                      <a:schemeClr val="accent4">
                        <a:lumMod val="70000"/>
                        <a:lumOff val="30000"/>
                      </a:schemeClr>
                    </a:solidFill>
                    <a:round/>
                  </a:ln>
                  <a:effectLst/>
                </c:spPr>
                <c:marker>
                  <c:symbol val="none"/>
                </c:marker>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Data'!$B$44:$W$44</c15:sqref>
                        </c15:fullRef>
                        <c15:formulaRef>
                          <c15:sqref>('Slide 16 - Data'!$B$44,'Slide 16 - Data'!$G$44,'Slide 16 - Data'!$L$44,'Slide 16 - Data'!$Q$44,'Slide 16 - Data'!$V$44)</c15:sqref>
                        </c15:formulaRef>
                      </c:ext>
                    </c:extLst>
                    <c:numCache>
                      <c:formatCode>_("$"* #,##0_);_("$"* \(#,##0\);_("$"* "-"??_);_(@_)</c:formatCode>
                      <c:ptCount val="5"/>
                      <c:pt idx="0">
                        <c:v>4086</c:v>
                      </c:pt>
                      <c:pt idx="1">
                        <c:v>5765</c:v>
                      </c:pt>
                      <c:pt idx="2">
                        <c:v>6630</c:v>
                      </c:pt>
                      <c:pt idx="3">
                        <c:v>7806</c:v>
                      </c:pt>
                      <c:pt idx="4">
                        <c:v>9336</c:v>
                      </c:pt>
                    </c:numCache>
                  </c:numRef>
                </c:val>
                <c:smooth val="0"/>
                <c:extLst xmlns:c15="http://schemas.microsoft.com/office/drawing/2012/chart">
                  <c:ext xmlns:c16="http://schemas.microsoft.com/office/drawing/2014/chart" uri="{C3380CC4-5D6E-409C-BE32-E72D297353CC}">
                    <c16:uniqueId val="{00000036-903A-49E9-9AA0-A1FB0C92D18D}"/>
                  </c:ext>
                </c:extLst>
              </c15:ser>
            </c15:filteredLineSeries>
            <c15:filteredLineSeries>
              <c15:ser>
                <c:idx val="40"/>
                <c:order val="40"/>
                <c:tx>
                  <c:strRef>
                    <c:extLst xmlns:c15="http://schemas.microsoft.com/office/drawing/2012/chart">
                      <c:ext xmlns:c15="http://schemas.microsoft.com/office/drawing/2012/chart" uri="{02D57815-91ED-43cb-92C2-25804820EDAC}">
                        <c15:formulaRef>
                          <c15:sqref>'Slide 16 - Data'!$A$45</c15:sqref>
                        </c15:formulaRef>
                      </c:ext>
                    </c:extLst>
                    <c:strCache>
                      <c:ptCount val="1"/>
                      <c:pt idx="0">
                        <c:v>Virginia</c:v>
                      </c:pt>
                    </c:strCache>
                  </c:strRef>
                </c:tx>
                <c:spPr>
                  <a:ln w="28575" cap="rnd">
                    <a:solidFill>
                      <a:schemeClr val="accent5">
                        <a:lumMod val="70000"/>
                        <a:lumOff val="30000"/>
                      </a:schemeClr>
                    </a:solidFill>
                    <a:round/>
                  </a:ln>
                  <a:effectLst/>
                </c:spPr>
                <c:marker>
                  <c:symbol val="none"/>
                </c:marker>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Data'!$B$45:$W$45</c15:sqref>
                        </c15:fullRef>
                        <c15:formulaRef>
                          <c15:sqref>('Slide 16 - Data'!$B$45,'Slide 16 - Data'!$G$45,'Slide 16 - Data'!$L$45,'Slide 16 - Data'!$Q$45,'Slide 16 - Data'!$V$45)</c15:sqref>
                        </c15:formulaRef>
                      </c:ext>
                    </c:extLst>
                    <c:numCache>
                      <c:formatCode>_("$"* #,##0_);_("$"* \(#,##0\);_("$"* "-"??_);_(@_)</c:formatCode>
                      <c:ptCount val="5"/>
                      <c:pt idx="0">
                        <c:v>3661</c:v>
                      </c:pt>
                      <c:pt idx="1">
                        <c:v>5178</c:v>
                      </c:pt>
                      <c:pt idx="2">
                        <c:v>6548</c:v>
                      </c:pt>
                      <c:pt idx="3">
                        <c:v>7750</c:v>
                      </c:pt>
                      <c:pt idx="4">
                        <c:v>9195</c:v>
                      </c:pt>
                    </c:numCache>
                  </c:numRef>
                </c:val>
                <c:smooth val="0"/>
                <c:extLst xmlns:c15="http://schemas.microsoft.com/office/drawing/2012/chart">
                  <c:ext xmlns:c16="http://schemas.microsoft.com/office/drawing/2014/chart" uri="{C3380CC4-5D6E-409C-BE32-E72D297353CC}">
                    <c16:uniqueId val="{00000037-903A-49E9-9AA0-A1FB0C92D18D}"/>
                  </c:ext>
                </c:extLst>
              </c15:ser>
            </c15:filteredLineSeries>
            <c15:filteredLineSeries>
              <c15:ser>
                <c:idx val="41"/>
                <c:order val="41"/>
                <c:tx>
                  <c:strRef>
                    <c:extLst xmlns:c15="http://schemas.microsoft.com/office/drawing/2012/chart">
                      <c:ext xmlns:c15="http://schemas.microsoft.com/office/drawing/2012/chart" uri="{02D57815-91ED-43cb-92C2-25804820EDAC}">
                        <c15:formulaRef>
                          <c15:sqref>'Slide 16 - Data'!$A$46</c15:sqref>
                        </c15:formulaRef>
                      </c:ext>
                    </c:extLst>
                    <c:strCache>
                      <c:ptCount val="1"/>
                      <c:pt idx="0">
                        <c:v>West Virginia</c:v>
                      </c:pt>
                    </c:strCache>
                  </c:strRef>
                </c:tx>
                <c:spPr>
                  <a:ln w="28575" cap="rnd">
                    <a:solidFill>
                      <a:schemeClr val="accent6">
                        <a:lumMod val="70000"/>
                        <a:lumOff val="30000"/>
                      </a:schemeClr>
                    </a:solidFill>
                    <a:round/>
                  </a:ln>
                  <a:effectLst/>
                </c:spPr>
                <c:marker>
                  <c:symbol val="none"/>
                </c:marker>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Data'!$B$46:$W$46</c15:sqref>
                        </c15:fullRef>
                        <c15:formulaRef>
                          <c15:sqref>('Slide 16 - Data'!$B$46,'Slide 16 - Data'!$G$46,'Slide 16 - Data'!$L$46,'Slide 16 - Data'!$Q$46,'Slide 16 - Data'!$V$46)</c15:sqref>
                        </c15:formulaRef>
                      </c:ext>
                    </c:extLst>
                    <c:numCache>
                      <c:formatCode>_("$"* #,##0_);_("$"* \(#,##0\);_("$"* "-"??_);_(@_)</c:formatCode>
                      <c:ptCount val="5"/>
                      <c:pt idx="0">
                        <c:v>4458</c:v>
                      </c:pt>
                      <c:pt idx="1">
                        <c:v>6385</c:v>
                      </c:pt>
                      <c:pt idx="2">
                        <c:v>7920</c:v>
                      </c:pt>
                      <c:pt idx="3">
                        <c:v>9947</c:v>
                      </c:pt>
                      <c:pt idx="4">
                        <c:v>12769</c:v>
                      </c:pt>
                    </c:numCache>
                  </c:numRef>
                </c:val>
                <c:smooth val="0"/>
                <c:extLst xmlns:c15="http://schemas.microsoft.com/office/drawing/2012/chart">
                  <c:ext xmlns:c16="http://schemas.microsoft.com/office/drawing/2014/chart" uri="{C3380CC4-5D6E-409C-BE32-E72D297353CC}">
                    <c16:uniqueId val="{00000038-903A-49E9-9AA0-A1FB0C92D18D}"/>
                  </c:ext>
                </c:extLst>
              </c15:ser>
            </c15:filteredLineSeries>
            <c15:filteredLineSeries>
              <c15:ser>
                <c:idx val="42"/>
                <c:order val="42"/>
                <c:tx>
                  <c:strRef>
                    <c:extLst xmlns:c15="http://schemas.microsoft.com/office/drawing/2012/chart">
                      <c:ext xmlns:c15="http://schemas.microsoft.com/office/drawing/2012/chart" uri="{02D57815-91ED-43cb-92C2-25804820EDAC}">
                        <c15:formulaRef>
                          <c15:sqref>'Slide 16 - Data'!$A$47</c15:sqref>
                        </c15:formulaRef>
                      </c:ext>
                    </c:extLst>
                    <c:strCache>
                      <c:ptCount val="1"/>
                      <c:pt idx="0">
                        <c:v>Southwest</c:v>
                      </c:pt>
                    </c:strCache>
                  </c:strRef>
                </c:tx>
                <c:spPr>
                  <a:ln w="28575" cap="rnd">
                    <a:solidFill>
                      <a:schemeClr val="accent1">
                        <a:lumMod val="70000"/>
                      </a:schemeClr>
                    </a:solidFill>
                    <a:round/>
                  </a:ln>
                  <a:effectLst/>
                </c:spPr>
                <c:marker>
                  <c:symbol val="none"/>
                </c:marker>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Data'!$B$47:$W$47</c15:sqref>
                        </c15:fullRef>
                        <c15:formulaRef>
                          <c15:sqref>('Slide 16 - Data'!$B$47,'Slide 16 - Data'!$G$47,'Slide 16 - Data'!$L$47,'Slide 16 - Data'!$Q$47,'Slide 16 - Data'!$V$47)</c15:sqref>
                        </c15:formulaRef>
                      </c:ext>
                    </c:extLst>
                    <c:numCache>
                      <c:formatCode>_("$"* #,##0_);_("$"* \(#,##0\);_("$"* "-"??_);_(@_)</c:formatCode>
                      <c:ptCount val="5"/>
                      <c:pt idx="0">
                        <c:v>3574</c:v>
                      </c:pt>
                      <c:pt idx="1">
                        <c:v>5047</c:v>
                      </c:pt>
                      <c:pt idx="2">
                        <c:v>6169</c:v>
                      </c:pt>
                      <c:pt idx="3">
                        <c:v>7238</c:v>
                      </c:pt>
                      <c:pt idx="4">
                        <c:v>8587</c:v>
                      </c:pt>
                    </c:numCache>
                  </c:numRef>
                </c:val>
                <c:smooth val="0"/>
                <c:extLst xmlns:c15="http://schemas.microsoft.com/office/drawing/2012/chart">
                  <c:ext xmlns:c16="http://schemas.microsoft.com/office/drawing/2014/chart" uri="{C3380CC4-5D6E-409C-BE32-E72D297353CC}">
                    <c16:uniqueId val="{00000039-903A-49E9-9AA0-A1FB0C92D18D}"/>
                  </c:ext>
                </c:extLst>
              </c15:ser>
            </c15:filteredLineSeries>
            <c15:filteredLineSeries>
              <c15:ser>
                <c:idx val="43"/>
                <c:order val="43"/>
                <c:tx>
                  <c:strRef>
                    <c:extLst xmlns:c15="http://schemas.microsoft.com/office/drawing/2012/chart">
                      <c:ext xmlns:c15="http://schemas.microsoft.com/office/drawing/2012/chart" uri="{02D57815-91ED-43cb-92C2-25804820EDAC}">
                        <c15:formulaRef>
                          <c15:sqref>'Slide 16 - Data'!$A$48</c15:sqref>
                        </c15:formulaRef>
                      </c:ext>
                    </c:extLst>
                    <c:strCache>
                      <c:ptCount val="1"/>
                      <c:pt idx="0">
                        <c:v>Arizona</c:v>
                      </c:pt>
                    </c:strCache>
                  </c:strRef>
                </c:tx>
                <c:spPr>
                  <a:ln w="28575" cap="rnd">
                    <a:solidFill>
                      <a:schemeClr val="accent2">
                        <a:lumMod val="70000"/>
                      </a:schemeClr>
                    </a:solidFill>
                    <a:round/>
                  </a:ln>
                  <a:effectLst/>
                </c:spPr>
                <c:marker>
                  <c:symbol val="none"/>
                </c:marker>
                <c:dLbls>
                  <c:dLbl>
                    <c:idx val="12"/>
                    <c:layout>
                      <c:manualLayout>
                        <c:x val="-6.8001363882474082E-3"/>
                        <c:y val="4.7184549920696517E-3"/>
                      </c:manualLayout>
                    </c:layout>
                    <c:tx>
                      <c:rich>
                        <a:bodyPr/>
                        <a:lstStyle/>
                        <a:p>
                          <a:fld id="{ABBB03EB-F3C8-48FB-9530-3D4333C9E6F6}" type="SERIESNAME">
                            <a:rPr lang="en-US"/>
                            <a:pPr/>
                            <a:t>[SERIES NAME]</a:t>
                          </a:fld>
                          <a:r>
                            <a:rPr lang="en-US" baseline="0"/>
                            <a:t>, $</a:t>
                          </a:r>
                          <a:fld id="{4D4DE9FA-26BA-490D-8BA0-21328D2D36E6}" type="VALUE">
                            <a:rPr lang="en-US" baseline="0"/>
                            <a:pPr/>
                            <a:t>[VALUE]</a:t>
                          </a:fld>
                          <a:endParaRPr lang="en-US" baseline="0"/>
                        </a:p>
                      </c:rich>
                    </c:tx>
                    <c:showLegendKey val="0"/>
                    <c:showVal val="1"/>
                    <c:showCatName val="0"/>
                    <c:showSerName val="1"/>
                    <c:showPercent val="0"/>
                    <c:showBubbleSize val="0"/>
                    <c:extLst xmlns:c15="http://schemas.microsoft.com/office/drawing/2012/chart">
                      <c:ext xmlns:c15="http://schemas.microsoft.com/office/drawing/2012/chart" uri="{CE6537A1-D6FC-4f65-9D91-7224C49458BB}">
                        <c15:dlblFieldTable/>
                        <c15:showDataLabelsRange val="0"/>
                      </c:ext>
                      <c:ext xmlns:c16="http://schemas.microsoft.com/office/drawing/2014/chart" uri="{C3380CC4-5D6E-409C-BE32-E72D297353CC}">
                        <c16:uniqueId val="{0000003A-903A-49E9-9AA0-A1FB0C92D18D}"/>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extLst xmlns:c15="http://schemas.microsoft.com/office/drawing/2012/char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Data'!$B$48:$W$48</c15:sqref>
                        </c15:fullRef>
                        <c15:formulaRef>
                          <c15:sqref>('Slide 16 - Data'!$B$48,'Slide 16 - Data'!$G$48,'Slide 16 - Data'!$L$48,'Slide 16 - Data'!$Q$48,'Slide 16 - Data'!$V$48)</c15:sqref>
                        </c15:formulaRef>
                      </c:ext>
                    </c:extLst>
                    <c:numCache>
                      <c:formatCode>_("$"* #,##0_);_("$"* \(#,##0\);_("$"* "-"??_);_(@_)</c:formatCode>
                      <c:ptCount val="5"/>
                      <c:pt idx="0">
                        <c:v>3225</c:v>
                      </c:pt>
                      <c:pt idx="1">
                        <c:v>4841</c:v>
                      </c:pt>
                      <c:pt idx="2">
                        <c:v>6020</c:v>
                      </c:pt>
                      <c:pt idx="3">
                        <c:v>6885</c:v>
                      </c:pt>
                      <c:pt idx="4">
                        <c:v>8756</c:v>
                      </c:pt>
                    </c:numCache>
                  </c:numRef>
                </c:val>
                <c:smooth val="0"/>
                <c:extLst xmlns:c15="http://schemas.microsoft.com/office/drawing/2012/chart">
                  <c:ext xmlns:c16="http://schemas.microsoft.com/office/drawing/2014/chart" uri="{C3380CC4-5D6E-409C-BE32-E72D297353CC}">
                    <c16:uniqueId val="{0000003B-903A-49E9-9AA0-A1FB0C92D18D}"/>
                  </c:ext>
                </c:extLst>
              </c15:ser>
            </c15:filteredLineSeries>
            <c15:filteredLineSeries>
              <c15:ser>
                <c:idx val="44"/>
                <c:order val="44"/>
                <c:tx>
                  <c:strRef>
                    <c:extLst xmlns:c15="http://schemas.microsoft.com/office/drawing/2012/chart">
                      <c:ext xmlns:c15="http://schemas.microsoft.com/office/drawing/2012/chart" uri="{02D57815-91ED-43cb-92C2-25804820EDAC}">
                        <c15:formulaRef>
                          <c15:sqref>'Slide 16 - Data'!$A$49</c15:sqref>
                        </c15:formulaRef>
                      </c:ext>
                    </c:extLst>
                    <c:strCache>
                      <c:ptCount val="1"/>
                      <c:pt idx="0">
                        <c:v>New Mexico</c:v>
                      </c:pt>
                    </c:strCache>
                  </c:strRef>
                </c:tx>
                <c:spPr>
                  <a:ln w="28575" cap="rnd">
                    <a:solidFill>
                      <a:schemeClr val="accent3">
                        <a:lumMod val="70000"/>
                      </a:schemeClr>
                    </a:solidFill>
                    <a:round/>
                  </a:ln>
                  <a:effectLst/>
                </c:spPr>
                <c:marker>
                  <c:symbol val="none"/>
                </c:marker>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Data'!$B$49:$W$49</c15:sqref>
                        </c15:fullRef>
                        <c15:formulaRef>
                          <c15:sqref>('Slide 16 - Data'!$B$49,'Slide 16 - Data'!$G$49,'Slide 16 - Data'!$L$49,'Slide 16 - Data'!$Q$49,'Slide 16 - Data'!$V$49)</c15:sqref>
                        </c15:formulaRef>
                      </c:ext>
                    </c:extLst>
                    <c:numCache>
                      <c:formatCode>_("$"* #,##0_);_("$"* \(#,##0\);_("$"* "-"??_);_(@_)</c:formatCode>
                      <c:ptCount val="5"/>
                      <c:pt idx="0">
                        <c:v>3463</c:v>
                      </c:pt>
                      <c:pt idx="1">
                        <c:v>5105</c:v>
                      </c:pt>
                      <c:pt idx="2">
                        <c:v>6430</c:v>
                      </c:pt>
                      <c:pt idx="3">
                        <c:v>7418</c:v>
                      </c:pt>
                      <c:pt idx="4">
                        <c:v>8902</c:v>
                      </c:pt>
                    </c:numCache>
                  </c:numRef>
                </c:val>
                <c:smooth val="0"/>
                <c:extLst xmlns:c15="http://schemas.microsoft.com/office/drawing/2012/chart">
                  <c:ext xmlns:c16="http://schemas.microsoft.com/office/drawing/2014/chart" uri="{C3380CC4-5D6E-409C-BE32-E72D297353CC}">
                    <c16:uniqueId val="{0000003C-903A-49E9-9AA0-A1FB0C92D18D}"/>
                  </c:ext>
                </c:extLst>
              </c15:ser>
            </c15:filteredLineSeries>
            <c15:filteredLineSeries>
              <c15:ser>
                <c:idx val="45"/>
                <c:order val="45"/>
                <c:tx>
                  <c:strRef>
                    <c:extLst xmlns:c15="http://schemas.microsoft.com/office/drawing/2012/chart">
                      <c:ext xmlns:c15="http://schemas.microsoft.com/office/drawing/2012/chart" uri="{02D57815-91ED-43cb-92C2-25804820EDAC}">
                        <c15:formulaRef>
                          <c15:sqref>'Slide 16 - Data'!$A$50</c15:sqref>
                        </c15:formulaRef>
                      </c:ext>
                    </c:extLst>
                    <c:strCache>
                      <c:ptCount val="1"/>
                      <c:pt idx="0">
                        <c:v>Oklahoma</c:v>
                      </c:pt>
                    </c:strCache>
                  </c:strRef>
                </c:tx>
                <c:spPr>
                  <a:ln w="28575" cap="rnd">
                    <a:solidFill>
                      <a:schemeClr val="accent4">
                        <a:lumMod val="70000"/>
                      </a:schemeClr>
                    </a:solidFill>
                    <a:round/>
                  </a:ln>
                  <a:effectLst/>
                </c:spPr>
                <c:marker>
                  <c:symbol val="none"/>
                </c:marker>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Data'!$B$50:$W$50</c15:sqref>
                        </c15:fullRef>
                        <c15:formulaRef>
                          <c15:sqref>('Slide 16 - Data'!$B$50,'Slide 16 - Data'!$G$50,'Slide 16 - Data'!$L$50,'Slide 16 - Data'!$Q$50,'Slide 16 - Data'!$V$50)</c15:sqref>
                        </c15:formulaRef>
                      </c:ext>
                    </c:extLst>
                    <c:numCache>
                      <c:formatCode>_("$"* #,##0_);_("$"* \(#,##0\);_("$"* "-"??_);_(@_)</c:formatCode>
                      <c:ptCount val="5"/>
                      <c:pt idx="0">
                        <c:v>3754</c:v>
                      </c:pt>
                      <c:pt idx="1">
                        <c:v>5366</c:v>
                      </c:pt>
                      <c:pt idx="2">
                        <c:v>6664</c:v>
                      </c:pt>
                      <c:pt idx="3">
                        <c:v>7902</c:v>
                      </c:pt>
                      <c:pt idx="4">
                        <c:v>9444</c:v>
                      </c:pt>
                    </c:numCache>
                  </c:numRef>
                </c:val>
                <c:smooth val="0"/>
                <c:extLst xmlns:c15="http://schemas.microsoft.com/office/drawing/2012/chart">
                  <c:ext xmlns:c16="http://schemas.microsoft.com/office/drawing/2014/chart" uri="{C3380CC4-5D6E-409C-BE32-E72D297353CC}">
                    <c16:uniqueId val="{0000003D-903A-49E9-9AA0-A1FB0C92D18D}"/>
                  </c:ext>
                </c:extLst>
              </c15:ser>
            </c15:filteredLineSeries>
            <c15:filteredLineSeries>
              <c15:ser>
                <c:idx val="46"/>
                <c:order val="46"/>
                <c:tx>
                  <c:strRef>
                    <c:extLst xmlns:c15="http://schemas.microsoft.com/office/drawing/2012/chart">
                      <c:ext xmlns:c15="http://schemas.microsoft.com/office/drawing/2012/chart" uri="{02D57815-91ED-43cb-92C2-25804820EDAC}">
                        <c15:formulaRef>
                          <c15:sqref>'Slide 16 - Data'!$A$51</c15:sqref>
                        </c15:formulaRef>
                      </c:ext>
                    </c:extLst>
                    <c:strCache>
                      <c:ptCount val="1"/>
                      <c:pt idx="0">
                        <c:v>Texas</c:v>
                      </c:pt>
                    </c:strCache>
                  </c:strRef>
                </c:tx>
                <c:spPr>
                  <a:ln w="28575" cap="rnd">
                    <a:solidFill>
                      <a:schemeClr val="accent5">
                        <a:lumMod val="70000"/>
                      </a:schemeClr>
                    </a:solidFill>
                    <a:round/>
                  </a:ln>
                  <a:effectLst/>
                </c:spPr>
                <c:marker>
                  <c:symbol val="none"/>
                </c:marker>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Data'!$B$51:$W$51</c15:sqref>
                        </c15:fullRef>
                        <c15:formulaRef>
                          <c15:sqref>('Slide 16 - Data'!$B$51,'Slide 16 - Data'!$G$51,'Slide 16 - Data'!$L$51,'Slide 16 - Data'!$Q$51,'Slide 16 - Data'!$V$51)</c15:sqref>
                        </c15:formulaRef>
                      </c:ext>
                    </c:extLst>
                    <c:numCache>
                      <c:formatCode>_("$"* #,##0_);_("$"* \(#,##0\);_("$"* "-"??_);_(@_)</c:formatCode>
                      <c:ptCount val="5"/>
                      <c:pt idx="0">
                        <c:v>3639</c:v>
                      </c:pt>
                      <c:pt idx="1">
                        <c:v>5046</c:v>
                      </c:pt>
                      <c:pt idx="2">
                        <c:v>6111</c:v>
                      </c:pt>
                      <c:pt idx="3">
                        <c:v>7217</c:v>
                      </c:pt>
                      <c:pt idx="4">
                        <c:v>8406</c:v>
                      </c:pt>
                    </c:numCache>
                  </c:numRef>
                </c:val>
                <c:smooth val="0"/>
                <c:extLst xmlns:c15="http://schemas.microsoft.com/office/drawing/2012/chart">
                  <c:ext xmlns:c16="http://schemas.microsoft.com/office/drawing/2014/chart" uri="{C3380CC4-5D6E-409C-BE32-E72D297353CC}">
                    <c16:uniqueId val="{0000003E-903A-49E9-9AA0-A1FB0C92D18D}"/>
                  </c:ext>
                </c:extLst>
              </c15:ser>
            </c15:filteredLineSeries>
            <c15:filteredLineSeries>
              <c15:ser>
                <c:idx val="47"/>
                <c:order val="47"/>
                <c:tx>
                  <c:strRef>
                    <c:extLst xmlns:c15="http://schemas.microsoft.com/office/drawing/2012/chart">
                      <c:ext xmlns:c15="http://schemas.microsoft.com/office/drawing/2012/chart" uri="{02D57815-91ED-43cb-92C2-25804820EDAC}">
                        <c15:formulaRef>
                          <c15:sqref>'Slide 16 - Data'!$A$52</c15:sqref>
                        </c15:formulaRef>
                      </c:ext>
                    </c:extLst>
                    <c:strCache>
                      <c:ptCount val="1"/>
                      <c:pt idx="0">
                        <c:v>Rocky Mountains</c:v>
                      </c:pt>
                    </c:strCache>
                  </c:strRef>
                </c:tx>
                <c:spPr>
                  <a:ln w="28575" cap="rnd">
                    <a:solidFill>
                      <a:schemeClr val="accent6">
                        <a:lumMod val="70000"/>
                      </a:schemeClr>
                    </a:solidFill>
                    <a:round/>
                  </a:ln>
                  <a:effectLst/>
                </c:spPr>
                <c:marker>
                  <c:symbol val="none"/>
                </c:marker>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Data'!$B$52:$W$52</c15:sqref>
                        </c15:fullRef>
                        <c15:formulaRef>
                          <c15:sqref>('Slide 16 - Data'!$B$52,'Slide 16 - Data'!$G$52,'Slide 16 - Data'!$L$52,'Slide 16 - Data'!$Q$52,'Slide 16 - Data'!$V$52)</c15:sqref>
                        </c15:formulaRef>
                      </c:ext>
                    </c:extLst>
                    <c:numCache>
                      <c:formatCode>_("$"* #,##0_);_("$"* \(#,##0\);_("$"* "-"??_);_(@_)</c:formatCode>
                      <c:ptCount val="5"/>
                      <c:pt idx="0">
                        <c:v>3551</c:v>
                      </c:pt>
                      <c:pt idx="1">
                        <c:v>4884</c:v>
                      </c:pt>
                      <c:pt idx="2">
                        <c:v>5883</c:v>
                      </c:pt>
                      <c:pt idx="3">
                        <c:v>6988</c:v>
                      </c:pt>
                      <c:pt idx="4">
                        <c:v>8497</c:v>
                      </c:pt>
                    </c:numCache>
                  </c:numRef>
                </c:val>
                <c:smooth val="0"/>
                <c:extLst xmlns:c15="http://schemas.microsoft.com/office/drawing/2012/chart">
                  <c:ext xmlns:c16="http://schemas.microsoft.com/office/drawing/2014/chart" uri="{C3380CC4-5D6E-409C-BE32-E72D297353CC}">
                    <c16:uniqueId val="{0000003F-903A-49E9-9AA0-A1FB0C92D18D}"/>
                  </c:ext>
                </c:extLst>
              </c15:ser>
            </c15:filteredLineSeries>
            <c15:filteredLineSeries>
              <c15:ser>
                <c:idx val="50"/>
                <c:order val="50"/>
                <c:tx>
                  <c:strRef>
                    <c:extLst xmlns:c15="http://schemas.microsoft.com/office/drawing/2012/chart">
                      <c:ext xmlns:c15="http://schemas.microsoft.com/office/drawing/2012/chart" uri="{02D57815-91ED-43cb-92C2-25804820EDAC}">
                        <c15:formulaRef>
                          <c15:sqref>'Slide 16 - Data'!$A$55</c15:sqref>
                        </c15:formulaRef>
                      </c:ext>
                    </c:extLst>
                    <c:strCache>
                      <c:ptCount val="1"/>
                      <c:pt idx="0">
                        <c:v>Montana</c:v>
                      </c:pt>
                    </c:strCache>
                  </c:strRef>
                </c:tx>
                <c:spPr>
                  <a:ln w="28575" cap="rnd">
                    <a:solidFill>
                      <a:schemeClr val="accent3">
                        <a:lumMod val="50000"/>
                        <a:lumOff val="50000"/>
                      </a:schemeClr>
                    </a:solidFill>
                    <a:round/>
                  </a:ln>
                  <a:effectLst/>
                </c:spPr>
                <c:marker>
                  <c:symbol val="none"/>
                </c:marker>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Data'!$B$55:$W$55</c15:sqref>
                        </c15:fullRef>
                        <c15:formulaRef>
                          <c15:sqref>('Slide 16 - Data'!$B$55,'Slide 16 - Data'!$G$55,'Slide 16 - Data'!$L$55,'Slide 16 - Data'!$Q$55,'Slide 16 - Data'!$V$55)</c15:sqref>
                        </c15:formulaRef>
                      </c:ext>
                    </c:extLst>
                    <c:numCache>
                      <c:formatCode>_("$"* #,##0_);_("$"* \(#,##0\);_("$"* "-"??_);_(@_)</c:formatCode>
                      <c:ptCount val="5"/>
                      <c:pt idx="0">
                        <c:v>3855</c:v>
                      </c:pt>
                      <c:pt idx="1">
                        <c:v>5440</c:v>
                      </c:pt>
                      <c:pt idx="2">
                        <c:v>6919</c:v>
                      </c:pt>
                      <c:pt idx="3">
                        <c:v>8344</c:v>
                      </c:pt>
                      <c:pt idx="4">
                        <c:v>10212</c:v>
                      </c:pt>
                    </c:numCache>
                  </c:numRef>
                </c:val>
                <c:smooth val="0"/>
                <c:extLst xmlns:c15="http://schemas.microsoft.com/office/drawing/2012/chart">
                  <c:ext xmlns:c16="http://schemas.microsoft.com/office/drawing/2014/chart" uri="{C3380CC4-5D6E-409C-BE32-E72D297353CC}">
                    <c16:uniqueId val="{00000040-903A-49E9-9AA0-A1FB0C92D18D}"/>
                  </c:ext>
                </c:extLst>
              </c15:ser>
            </c15:filteredLineSeries>
            <c15:filteredLineSeries>
              <c15:ser>
                <c:idx val="51"/>
                <c:order val="51"/>
                <c:tx>
                  <c:strRef>
                    <c:extLst xmlns:c15="http://schemas.microsoft.com/office/drawing/2012/chart">
                      <c:ext xmlns:c15="http://schemas.microsoft.com/office/drawing/2012/chart" uri="{02D57815-91ED-43cb-92C2-25804820EDAC}">
                        <c15:formulaRef>
                          <c15:sqref>'Slide 16 - Data'!$A$56</c15:sqref>
                        </c15:formulaRef>
                      </c:ext>
                    </c:extLst>
                    <c:strCache>
                      <c:ptCount val="1"/>
                      <c:pt idx="0">
                        <c:v>Utah</c:v>
                      </c:pt>
                    </c:strCache>
                  </c:strRef>
                </c:tx>
                <c:spPr>
                  <a:ln w="28575" cap="rnd">
                    <a:solidFill>
                      <a:schemeClr val="accent4">
                        <a:lumMod val="50000"/>
                        <a:lumOff val="50000"/>
                      </a:schemeClr>
                    </a:solidFill>
                    <a:round/>
                  </a:ln>
                  <a:effectLst/>
                </c:spPr>
                <c:marker>
                  <c:symbol val="none"/>
                </c:marker>
                <c:dLbls>
                  <c:dLbl>
                    <c:idx val="12"/>
                    <c:tx>
                      <c:rich>
                        <a:bodyPr/>
                        <a:lstStyle/>
                        <a:p>
                          <a:fld id="{AFDCA3C9-664A-4538-A9E2-4494C45B4B4B}" type="SERIESNAME">
                            <a:rPr lang="en-US"/>
                            <a:pPr/>
                            <a:t>[SERIES NAME]</a:t>
                          </a:fld>
                          <a:r>
                            <a:rPr lang="en-US" baseline="0"/>
                            <a:t>, </a:t>
                          </a:r>
                          <a:fld id="{9C32794D-2917-414F-8EAD-FE18486E5A7E}" type="CATEGORYNAME">
                            <a:rPr lang="en-US" baseline="0"/>
                            <a:pPr/>
                            <a:t>[CATEGORY NAME]</a:t>
                          </a:fld>
                          <a:r>
                            <a:rPr lang="en-US" baseline="0"/>
                            <a:t>, $</a:t>
                          </a:r>
                          <a:fld id="{BE3FEB7B-FD45-427B-8F3E-47CDB2C18BF4}" type="VALUE">
                            <a:rPr lang="en-US" baseline="0"/>
                            <a:pPr/>
                            <a:t>[VALUE]</a:t>
                          </a:fld>
                          <a:endParaRPr lang="en-US" baseline="0"/>
                        </a:p>
                      </c:rich>
                    </c:tx>
                    <c:showLegendKey val="0"/>
                    <c:showVal val="1"/>
                    <c:showCatName val="1"/>
                    <c:showSerName val="1"/>
                    <c:showPercent val="0"/>
                    <c:showBubbleSize val="0"/>
                    <c:extLst xmlns:c15="http://schemas.microsoft.com/office/drawing/2012/chart">
                      <c:ext xmlns:c15="http://schemas.microsoft.com/office/drawing/2012/chart" uri="{CE6537A1-D6FC-4f65-9D91-7224C49458BB}">
                        <c15:dlblFieldTable/>
                        <c15:showDataLabelsRange val="0"/>
                      </c:ext>
                      <c:ext xmlns:c16="http://schemas.microsoft.com/office/drawing/2014/chart" uri="{C3380CC4-5D6E-409C-BE32-E72D297353CC}">
                        <c16:uniqueId val="{00000041-903A-49E9-9AA0-A1FB0C92D18D}"/>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extLst xmlns:c15="http://schemas.microsoft.com/office/drawing/2012/char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Data'!$B$56:$W$56</c15:sqref>
                        </c15:fullRef>
                        <c15:formulaRef>
                          <c15:sqref>('Slide 16 - Data'!$B$56,'Slide 16 - Data'!$G$56,'Slide 16 - Data'!$L$56,'Slide 16 - Data'!$Q$56,'Slide 16 - Data'!$V$56)</c15:sqref>
                        </c15:formulaRef>
                      </c:ext>
                    </c:extLst>
                    <c:numCache>
                      <c:formatCode>_("$"* #,##0_);_("$"* \(#,##0\);_("$"* "-"??_);_(@_)</c:formatCode>
                      <c:ptCount val="5"/>
                      <c:pt idx="0">
                        <c:v>3027</c:v>
                      </c:pt>
                      <c:pt idx="1">
                        <c:v>4428</c:v>
                      </c:pt>
                      <c:pt idx="2">
                        <c:v>5133</c:v>
                      </c:pt>
                      <c:pt idx="3">
                        <c:v>6112</c:v>
                      </c:pt>
                      <c:pt idx="4">
                        <c:v>7522</c:v>
                      </c:pt>
                    </c:numCache>
                  </c:numRef>
                </c:val>
                <c:smooth val="0"/>
                <c:extLst xmlns:c15="http://schemas.microsoft.com/office/drawing/2012/chart">
                  <c:ext xmlns:c16="http://schemas.microsoft.com/office/drawing/2014/chart" uri="{C3380CC4-5D6E-409C-BE32-E72D297353CC}">
                    <c16:uniqueId val="{00000042-903A-49E9-9AA0-A1FB0C92D18D}"/>
                  </c:ext>
                </c:extLst>
              </c15:ser>
            </c15:filteredLineSeries>
            <c15:filteredLineSeries>
              <c15:ser>
                <c:idx val="52"/>
                <c:order val="52"/>
                <c:tx>
                  <c:strRef>
                    <c:extLst xmlns:c15="http://schemas.microsoft.com/office/drawing/2012/chart">
                      <c:ext xmlns:c15="http://schemas.microsoft.com/office/drawing/2012/chart" uri="{02D57815-91ED-43cb-92C2-25804820EDAC}">
                        <c15:formulaRef>
                          <c15:sqref>'Slide 16 - Data'!$A$57</c15:sqref>
                        </c15:formulaRef>
                      </c:ext>
                    </c:extLst>
                    <c:strCache>
                      <c:ptCount val="1"/>
                      <c:pt idx="0">
                        <c:v>Wyoming</c:v>
                      </c:pt>
                    </c:strCache>
                  </c:strRef>
                </c:tx>
                <c:spPr>
                  <a:ln w="28575" cap="rnd">
                    <a:solidFill>
                      <a:schemeClr val="accent5">
                        <a:lumMod val="50000"/>
                        <a:lumOff val="50000"/>
                      </a:schemeClr>
                    </a:solidFill>
                    <a:round/>
                  </a:ln>
                  <a:effectLst/>
                </c:spPr>
                <c:marker>
                  <c:symbol val="none"/>
                </c:marker>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Data'!$B$57:$W$57</c15:sqref>
                        </c15:fullRef>
                        <c15:formulaRef>
                          <c15:sqref>('Slide 16 - Data'!$B$57,'Slide 16 - Data'!$G$57,'Slide 16 - Data'!$L$57,'Slide 16 - Data'!$Q$57,'Slide 16 - Data'!$V$57)</c15:sqref>
                        </c15:formulaRef>
                      </c:ext>
                    </c:extLst>
                    <c:numCache>
                      <c:formatCode>_("$"* #,##0_);_("$"* \(#,##0\);_("$"* "-"??_);_(@_)</c:formatCode>
                      <c:ptCount val="5"/>
                      <c:pt idx="0">
                        <c:v>3964</c:v>
                      </c:pt>
                      <c:pt idx="1">
                        <c:v>5686</c:v>
                      </c:pt>
                      <c:pt idx="2">
                        <c:v>7244</c:v>
                      </c:pt>
                      <c:pt idx="3">
                        <c:v>8652</c:v>
                      </c:pt>
                      <c:pt idx="4">
                        <c:v>10989</c:v>
                      </c:pt>
                    </c:numCache>
                  </c:numRef>
                </c:val>
                <c:smooth val="0"/>
                <c:extLst xmlns:c15="http://schemas.microsoft.com/office/drawing/2012/chart">
                  <c:ext xmlns:c16="http://schemas.microsoft.com/office/drawing/2014/chart" uri="{C3380CC4-5D6E-409C-BE32-E72D297353CC}">
                    <c16:uniqueId val="{00000043-903A-49E9-9AA0-A1FB0C92D18D}"/>
                  </c:ext>
                </c:extLst>
              </c15:ser>
            </c15:filteredLineSeries>
            <c15:filteredLineSeries>
              <c15:ser>
                <c:idx val="53"/>
                <c:order val="53"/>
                <c:tx>
                  <c:strRef>
                    <c:extLst xmlns:c15="http://schemas.microsoft.com/office/drawing/2012/chart">
                      <c:ext xmlns:c15="http://schemas.microsoft.com/office/drawing/2012/chart" uri="{02D57815-91ED-43cb-92C2-25804820EDAC}">
                        <c15:formulaRef>
                          <c15:sqref>'Slide 16 - Data'!$A$58</c15:sqref>
                        </c15:formulaRef>
                      </c:ext>
                    </c:extLst>
                    <c:strCache>
                      <c:ptCount val="1"/>
                      <c:pt idx="0">
                        <c:v>Far West</c:v>
                      </c:pt>
                    </c:strCache>
                  </c:strRef>
                </c:tx>
                <c:spPr>
                  <a:ln w="28575" cap="rnd">
                    <a:solidFill>
                      <a:schemeClr val="accent6">
                        <a:lumMod val="50000"/>
                        <a:lumOff val="50000"/>
                      </a:schemeClr>
                    </a:solidFill>
                    <a:round/>
                  </a:ln>
                  <a:effectLst/>
                </c:spPr>
                <c:marker>
                  <c:symbol val="none"/>
                </c:marker>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Data'!$B$58:$W$58</c15:sqref>
                        </c15:fullRef>
                        <c15:formulaRef>
                          <c15:sqref>('Slide 16 - Data'!$B$58,'Slide 16 - Data'!$G$58,'Slide 16 - Data'!$L$58,'Slide 16 - Data'!$Q$58,'Slide 16 - Data'!$V$58)</c15:sqref>
                        </c15:formulaRef>
                      </c:ext>
                    </c:extLst>
                    <c:numCache>
                      <c:formatCode>_("$"* #,##0_);_("$"* \(#,##0\);_("$"* "-"??_);_(@_)</c:formatCode>
                      <c:ptCount val="5"/>
                      <c:pt idx="0">
                        <c:v>3629</c:v>
                      </c:pt>
                      <c:pt idx="1">
                        <c:v>5189</c:v>
                      </c:pt>
                      <c:pt idx="2">
                        <c:v>6552</c:v>
                      </c:pt>
                      <c:pt idx="3">
                        <c:v>8005</c:v>
                      </c:pt>
                      <c:pt idx="4">
                        <c:v>10076</c:v>
                      </c:pt>
                    </c:numCache>
                  </c:numRef>
                </c:val>
                <c:smooth val="0"/>
                <c:extLst xmlns:c15="http://schemas.microsoft.com/office/drawing/2012/chart">
                  <c:ext xmlns:c16="http://schemas.microsoft.com/office/drawing/2014/chart" uri="{C3380CC4-5D6E-409C-BE32-E72D297353CC}">
                    <c16:uniqueId val="{00000044-903A-49E9-9AA0-A1FB0C92D18D}"/>
                  </c:ext>
                </c:extLst>
              </c15:ser>
            </c15:filteredLineSeries>
            <c15:filteredLineSeries>
              <c15:ser>
                <c:idx val="54"/>
                <c:order val="54"/>
                <c:tx>
                  <c:strRef>
                    <c:extLst xmlns:c15="http://schemas.microsoft.com/office/drawing/2012/chart">
                      <c:ext xmlns:c15="http://schemas.microsoft.com/office/drawing/2012/chart" uri="{02D57815-91ED-43cb-92C2-25804820EDAC}">
                        <c15:formulaRef>
                          <c15:sqref>'Slide 16 - Data'!$A$59</c15:sqref>
                        </c15:formulaRef>
                      </c:ext>
                    </c:extLst>
                    <c:strCache>
                      <c:ptCount val="1"/>
                      <c:pt idx="0">
                        <c:v>Alaska</c:v>
                      </c:pt>
                    </c:strCache>
                  </c:strRef>
                </c:tx>
                <c:spPr>
                  <a:ln w="28575" cap="rnd">
                    <a:solidFill>
                      <a:schemeClr val="accent1"/>
                    </a:solidFill>
                    <a:round/>
                  </a:ln>
                  <a:effectLst/>
                </c:spPr>
                <c:marker>
                  <c:symbol val="none"/>
                </c:marker>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Data'!$B$59:$W$59</c15:sqref>
                        </c15:fullRef>
                        <c15:formulaRef>
                          <c15:sqref>('Slide 16 - Data'!$B$59,'Slide 16 - Data'!$G$59,'Slide 16 - Data'!$L$59,'Slide 16 - Data'!$Q$59,'Slide 16 - Data'!$V$59)</c15:sqref>
                        </c15:formulaRef>
                      </c:ext>
                    </c:extLst>
                    <c:numCache>
                      <c:formatCode>_("$"* #,##0_);_("$"* \(#,##0\);_("$"* "-"??_);_(@_)</c:formatCode>
                      <c:ptCount val="5"/>
                      <c:pt idx="0">
                        <c:v>4559</c:v>
                      </c:pt>
                      <c:pt idx="1">
                        <c:v>7081</c:v>
                      </c:pt>
                      <c:pt idx="2">
                        <c:v>8927</c:v>
                      </c:pt>
                      <c:pt idx="3">
                        <c:v>11460</c:v>
                      </c:pt>
                      <c:pt idx="4">
                        <c:v>13642</c:v>
                      </c:pt>
                    </c:numCache>
                  </c:numRef>
                </c:val>
                <c:smooth val="0"/>
                <c:extLst xmlns:c15="http://schemas.microsoft.com/office/drawing/2012/chart">
                  <c:ext xmlns:c16="http://schemas.microsoft.com/office/drawing/2014/chart" uri="{C3380CC4-5D6E-409C-BE32-E72D297353CC}">
                    <c16:uniqueId val="{00000045-903A-49E9-9AA0-A1FB0C92D18D}"/>
                  </c:ext>
                </c:extLst>
              </c15:ser>
            </c15:filteredLineSeries>
            <c15:filteredLineSeries>
              <c15:ser>
                <c:idx val="56"/>
                <c:order val="56"/>
                <c:tx>
                  <c:strRef>
                    <c:extLst xmlns:c15="http://schemas.microsoft.com/office/drawing/2012/chart">
                      <c:ext xmlns:c15="http://schemas.microsoft.com/office/drawing/2012/chart" uri="{02D57815-91ED-43cb-92C2-25804820EDAC}">
                        <c15:formulaRef>
                          <c15:sqref>'Slide 16 - Data'!$A$61</c15:sqref>
                        </c15:formulaRef>
                      </c:ext>
                    </c:extLst>
                    <c:strCache>
                      <c:ptCount val="1"/>
                      <c:pt idx="0">
                        <c:v>Hawaii</c:v>
                      </c:pt>
                    </c:strCache>
                  </c:strRef>
                </c:tx>
                <c:spPr>
                  <a:ln w="28575" cap="rnd">
                    <a:solidFill>
                      <a:schemeClr val="accent3"/>
                    </a:solidFill>
                    <a:round/>
                  </a:ln>
                  <a:effectLst/>
                </c:spPr>
                <c:marker>
                  <c:symbol val="none"/>
                </c:marker>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Data'!$B$61:$W$61</c15:sqref>
                        </c15:fullRef>
                        <c15:formulaRef>
                          <c15:sqref>('Slide 16 - Data'!$B$61,'Slide 16 - Data'!$G$61,'Slide 16 - Data'!$L$61,'Slide 16 - Data'!$Q$61,'Slide 16 - Data'!$V$61)</c15:sqref>
                        </c15:formulaRef>
                      </c:ext>
                    </c:extLst>
                    <c:numCache>
                      <c:formatCode>_("$"* #,##0_);_("$"* \(#,##0\);_("$"* "-"??_);_(@_)</c:formatCode>
                      <c:ptCount val="5"/>
                      <c:pt idx="0">
                        <c:v>3874</c:v>
                      </c:pt>
                      <c:pt idx="1">
                        <c:v>5381</c:v>
                      </c:pt>
                      <c:pt idx="2">
                        <c:v>6440</c:v>
                      </c:pt>
                      <c:pt idx="3">
                        <c:v>7747</c:v>
                      </c:pt>
                      <c:pt idx="4">
                        <c:v>10291</c:v>
                      </c:pt>
                    </c:numCache>
                  </c:numRef>
                </c:val>
                <c:smooth val="0"/>
                <c:extLst xmlns:c15="http://schemas.microsoft.com/office/drawing/2012/chart">
                  <c:ext xmlns:c16="http://schemas.microsoft.com/office/drawing/2014/chart" uri="{C3380CC4-5D6E-409C-BE32-E72D297353CC}">
                    <c16:uniqueId val="{00000046-903A-49E9-9AA0-A1FB0C92D18D}"/>
                  </c:ext>
                </c:extLst>
              </c15:ser>
            </c15:filteredLineSeries>
            <c15:filteredLineSeries>
              <c15:ser>
                <c:idx val="57"/>
                <c:order val="57"/>
                <c:tx>
                  <c:strRef>
                    <c:extLst xmlns:c15="http://schemas.microsoft.com/office/drawing/2012/chart">
                      <c:ext xmlns:c15="http://schemas.microsoft.com/office/drawing/2012/chart" uri="{02D57815-91ED-43cb-92C2-25804820EDAC}">
                        <c15:formulaRef>
                          <c15:sqref>'Slide 16 - Data'!$A$62</c15:sqref>
                        </c15:formulaRef>
                      </c:ext>
                    </c:extLst>
                    <c:strCache>
                      <c:ptCount val="1"/>
                      <c:pt idx="0">
                        <c:v>Nevada</c:v>
                      </c:pt>
                    </c:strCache>
                  </c:strRef>
                </c:tx>
                <c:spPr>
                  <a:ln w="28575" cap="rnd">
                    <a:solidFill>
                      <a:schemeClr val="accent4"/>
                    </a:solidFill>
                    <a:round/>
                  </a:ln>
                  <a:effectLst/>
                </c:spPr>
                <c:marker>
                  <c:symbol val="none"/>
                </c:marker>
                <c:dLbls>
                  <c:dLbl>
                    <c:idx val="12"/>
                    <c:tx>
                      <c:rich>
                        <a:bodyPr rot="0" spcFirstLastPara="1" vertOverflow="clip" horzOverflow="clip" vert="horz" wrap="square" lIns="38100" tIns="19050" rIns="38100" bIns="19050" anchor="ctr" anchorCtr="1">
                          <a:spAutoFit/>
                        </a:bodyPr>
                        <a:lstStyle/>
                        <a:p>
                          <a:pPr>
                            <a:defRPr sz="1050" b="0" i="0" u="none" strike="noStrike" kern="1200" baseline="0">
                              <a:solidFill>
                                <a:schemeClr val="dk1">
                                  <a:lumMod val="65000"/>
                                  <a:lumOff val="35000"/>
                                </a:schemeClr>
                              </a:solidFill>
                              <a:latin typeface="+mn-lt"/>
                              <a:ea typeface="+mn-ea"/>
                              <a:cs typeface="+mn-cs"/>
                            </a:defRPr>
                          </a:pPr>
                          <a:fld id="{DA237ADB-74D2-4E1E-AE81-FD258AB8E93D}" type="SERIESNAME">
                            <a:rPr lang="en-US" sz="1050"/>
                            <a:pPr>
                              <a:defRPr sz="1050"/>
                            </a:pPr>
                            <a:t>[SERIES NAME]</a:t>
                          </a:fld>
                          <a:r>
                            <a:rPr lang="en-US" sz="1050" baseline="0"/>
                            <a:t>, </a:t>
                          </a:r>
                          <a:fld id="{E7F4F4BB-6579-432A-9682-7AC7E2AD263B}" type="CATEGORYNAME">
                            <a:rPr lang="en-US" sz="1050" baseline="0"/>
                            <a:pPr>
                              <a:defRPr sz="1050"/>
                            </a:pPr>
                            <a:t>[CATEGORY NAME]</a:t>
                          </a:fld>
                          <a:r>
                            <a:rPr lang="en-US" sz="1050" baseline="0"/>
                            <a:t>, $</a:t>
                          </a:r>
                          <a:fld id="{9C960A98-C8E3-43FB-86AC-6CDB912CF390}" type="VALUE">
                            <a:rPr lang="en-US" sz="1050" baseline="0"/>
                            <a:pPr>
                              <a:defRPr sz="1050"/>
                            </a:pPr>
                            <a:t>[VALUE]</a:t>
                          </a:fld>
                          <a:endParaRPr lang="en-US" sz="1050" baseline="0"/>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1"/>
                    <c:showSerName val="1"/>
                    <c:showPercent val="0"/>
                    <c:showBubbleSize val="0"/>
                    <c:extLst xmlns:c15="http://schemas.microsoft.com/office/drawing/2012/char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47-903A-49E9-9AA0-A1FB0C92D18D}"/>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extLst xmlns:c15="http://schemas.microsoft.com/office/drawing/2012/char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extLst>
                      <c:ext xmlns:c15="http://schemas.microsoft.com/office/drawing/2012/chart" uri="{02D57815-91ED-43cb-92C2-25804820EDAC}">
                        <c15:fullRef>
                          <c15:sqref>'Slide 16 - Data'!$B$4:$W$4</c15:sqref>
                        </c15:fullRef>
                        <c15:formulaRef>
                          <c15:sqref>('Slide 16 - Data'!$B$4,'Slide 16 - Data'!$G$4,'Slide 16 - Data'!$L$4,'Slide 16 - Data'!$Q$4,'Slide 16 - Data'!$V$4)</c15:sqref>
                        </c15:formulaRef>
                      </c:ext>
                    </c:extLst>
                    <c:strCache>
                      <c:ptCount val="5"/>
                      <c:pt idx="0">
                        <c:v>2000</c:v>
                      </c:pt>
                      <c:pt idx="1">
                        <c:v>2005</c:v>
                      </c:pt>
                      <c:pt idx="2">
                        <c:v>2010</c:v>
                      </c:pt>
                      <c:pt idx="3">
                        <c:v>2015</c:v>
                      </c:pt>
                      <c:pt idx="4">
                        <c:v>2020</c:v>
                      </c:pt>
                    </c:strCache>
                  </c:strRef>
                </c:cat>
                <c:val>
                  <c:numRef>
                    <c:extLst>
                      <c:ext xmlns:c15="http://schemas.microsoft.com/office/drawing/2012/chart" uri="{02D57815-91ED-43cb-92C2-25804820EDAC}">
                        <c15:fullRef>
                          <c15:sqref>'Slide 16 - Data'!$B$62:$W$62</c15:sqref>
                        </c15:fullRef>
                        <c15:formulaRef>
                          <c15:sqref>('Slide 16 - Data'!$B$62,'Slide 16 - Data'!$G$62,'Slide 16 - Data'!$L$62,'Slide 16 - Data'!$Q$62,'Slide 16 - Data'!$V$62)</c15:sqref>
                        </c15:formulaRef>
                      </c:ext>
                    </c:extLst>
                    <c:numCache>
                      <c:formatCode>_("$"* #,##0_);_("$"* \(#,##0\);_("$"* "-"??_);_(@_)</c:formatCode>
                      <c:ptCount val="5"/>
                      <c:pt idx="0">
                        <c:v>3392</c:v>
                      </c:pt>
                      <c:pt idx="1">
                        <c:v>4911</c:v>
                      </c:pt>
                      <c:pt idx="2">
                        <c:v>5788</c:v>
                      </c:pt>
                      <c:pt idx="3">
                        <c:v>6987</c:v>
                      </c:pt>
                      <c:pt idx="4">
                        <c:v>8348</c:v>
                      </c:pt>
                    </c:numCache>
                  </c:numRef>
                </c:val>
                <c:smooth val="0"/>
                <c:extLst xmlns:c15="http://schemas.microsoft.com/office/drawing/2012/chart">
                  <c:ext xmlns:c16="http://schemas.microsoft.com/office/drawing/2014/chart" uri="{C3380CC4-5D6E-409C-BE32-E72D297353CC}">
                    <c16:uniqueId val="{00000048-903A-49E9-9AA0-A1FB0C92D18D}"/>
                  </c:ext>
                </c:extLst>
              </c15:ser>
            </c15:filteredLineSeries>
          </c:ext>
        </c:extLst>
      </c:lineChart>
      <c:catAx>
        <c:axId val="888669007"/>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sz="1200"/>
                  <a:t>Year</a:t>
                </a:r>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88673167"/>
        <c:crosses val="autoZero"/>
        <c:auto val="1"/>
        <c:lblAlgn val="ctr"/>
        <c:lblOffset val="100"/>
        <c:noMultiLvlLbl val="0"/>
      </c:catAx>
      <c:valAx>
        <c:axId val="888673167"/>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sz="1200"/>
                  <a:t>Per Capita Personal Health Care Spending </a:t>
                </a:r>
                <a:endParaRPr lang="en-US" sz="1200" baseline="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88669007"/>
        <c:crosses val="autoZero"/>
        <c:crossBetween val="midCat"/>
        <c:majorUnit val="3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v>Series 1</c:v>
          </c:tx>
          <c:dPt>
            <c:idx val="0"/>
            <c:bubble3D val="0"/>
            <c:spPr>
              <a:solidFill>
                <a:srgbClr val="F2F2F2"/>
              </a:solidFill>
              <a:ln w="19050">
                <a:solidFill>
                  <a:schemeClr val="lt1"/>
                </a:solidFill>
              </a:ln>
              <a:effectLst/>
            </c:spPr>
            <c:extLst>
              <c:ext xmlns:c16="http://schemas.microsoft.com/office/drawing/2014/chart" uri="{C3380CC4-5D6E-409C-BE32-E72D297353CC}">
                <c16:uniqueId val="{00000001-ED9B-47A8-8557-4F029D78E121}"/>
              </c:ext>
            </c:extLst>
          </c:dPt>
          <c:dPt>
            <c:idx val="1"/>
            <c:bubble3D val="0"/>
            <c:spPr>
              <a:solidFill>
                <a:srgbClr val="00A9F4"/>
              </a:solidFill>
              <a:ln w="19050">
                <a:solidFill>
                  <a:schemeClr val="lt1"/>
                </a:solidFill>
              </a:ln>
              <a:effectLst/>
            </c:spPr>
            <c:extLst>
              <c:ext xmlns:c16="http://schemas.microsoft.com/office/drawing/2014/chart" uri="{C3380CC4-5D6E-409C-BE32-E72D297353CC}">
                <c16:uniqueId val="{00000003-ED9B-47A8-8557-4F029D78E121}"/>
              </c:ext>
            </c:extLst>
          </c:dPt>
          <c:dPt>
            <c:idx val="2"/>
            <c:bubble3D val="0"/>
            <c:spPr>
              <a:solidFill>
                <a:srgbClr val="004157"/>
              </a:solidFill>
              <a:ln w="19050">
                <a:solidFill>
                  <a:schemeClr val="lt1"/>
                </a:solidFill>
              </a:ln>
              <a:effectLst/>
            </c:spPr>
            <c:extLst>
              <c:ext xmlns:c16="http://schemas.microsoft.com/office/drawing/2014/chart" uri="{C3380CC4-5D6E-409C-BE32-E72D297353CC}">
                <c16:uniqueId val="{00000005-ED9B-47A8-8557-4F029D78E121}"/>
              </c:ext>
            </c:extLst>
          </c:dPt>
          <c:dPt>
            <c:idx val="3"/>
            <c:bubble3D val="0"/>
            <c:spPr>
              <a:solidFill>
                <a:srgbClr val="CCD9DD"/>
              </a:solidFill>
              <a:ln w="19050">
                <a:solidFill>
                  <a:schemeClr val="lt1"/>
                </a:solidFill>
              </a:ln>
              <a:effectLst/>
            </c:spPr>
            <c:extLst>
              <c:ext xmlns:c16="http://schemas.microsoft.com/office/drawing/2014/chart" uri="{C3380CC4-5D6E-409C-BE32-E72D297353CC}">
                <c16:uniqueId val="{00000007-ED9B-47A8-8557-4F029D78E121}"/>
              </c:ext>
            </c:extLst>
          </c:dPt>
          <c:dPt>
            <c:idx val="4"/>
            <c:bubble3D val="0"/>
            <c:spPr>
              <a:solidFill>
                <a:srgbClr val="C6F1FF"/>
              </a:solidFill>
              <a:ln w="19050">
                <a:solidFill>
                  <a:schemeClr val="lt1"/>
                </a:solidFill>
              </a:ln>
              <a:effectLst/>
            </c:spPr>
            <c:extLst>
              <c:ext xmlns:c16="http://schemas.microsoft.com/office/drawing/2014/chart" uri="{C3380CC4-5D6E-409C-BE32-E72D297353CC}">
                <c16:uniqueId val="{00000009-ED9B-47A8-8557-4F029D78E12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'Slide 17 - Data'!$B$287:$C$291</c:f>
              <c:multiLvlStrCache>
                <c:ptCount val="5"/>
                <c:lvl>
                  <c:pt idx="0">
                    <c:v> $582 </c:v>
                  </c:pt>
                  <c:pt idx="1">
                    <c:v> $3,447 </c:v>
                  </c:pt>
                  <c:pt idx="2">
                    <c:v> $2,473 </c:v>
                  </c:pt>
                  <c:pt idx="3">
                    <c:v> $792 </c:v>
                  </c:pt>
                  <c:pt idx="4">
                    <c:v> $1,971 </c:v>
                  </c:pt>
                </c:lvl>
                <c:lvl>
                  <c:pt idx="0">
                    <c:v>Dental Services</c:v>
                  </c:pt>
                  <c:pt idx="1">
                    <c:v>Hospital Care</c:v>
                  </c:pt>
                  <c:pt idx="2">
                    <c:v>Physician &amp; Clinical Services</c:v>
                  </c:pt>
                  <c:pt idx="3">
                    <c:v>Prescription Drugs and Other Non-durable Medical Products</c:v>
                  </c:pt>
                  <c:pt idx="4">
                    <c:v>Other Personal Health Care Spending</c:v>
                  </c:pt>
                </c:lvl>
              </c:multiLvlStrCache>
            </c:multiLvlStrRef>
          </c:cat>
          <c:val>
            <c:numRef>
              <c:f>'Slide 17 - Data'!$D$287:$D$291</c:f>
              <c:numCache>
                <c:formatCode>0%</c:formatCode>
                <c:ptCount val="5"/>
                <c:pt idx="0">
                  <c:v>6.2817053426875338E-2</c:v>
                </c:pt>
                <c:pt idx="1">
                  <c:v>0.37204533189422556</c:v>
                </c:pt>
                <c:pt idx="2">
                  <c:v>0.26691851052347543</c:v>
                </c:pt>
                <c:pt idx="3">
                  <c:v>8.5483000539665413E-2</c:v>
                </c:pt>
                <c:pt idx="4">
                  <c:v>0.21273610361575823</c:v>
                </c:pt>
              </c:numCache>
            </c:numRef>
          </c:val>
          <c:extLst>
            <c:ext xmlns:c16="http://schemas.microsoft.com/office/drawing/2014/chart" uri="{C3380CC4-5D6E-409C-BE32-E72D297353CC}">
              <c16:uniqueId val="{0000000A-ED9B-47A8-8557-4F029D78E121}"/>
            </c:ext>
          </c:extLst>
        </c:ser>
        <c:dLbls>
          <c:dLblPos val="outEnd"/>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'Slide 18 - Data'!$C$287:$C$292</c:f>
              <c:strCache>
                <c:ptCount val="6"/>
                <c:pt idx="0">
                  <c:v>Overall Personal Health Care Spending</c:v>
                </c:pt>
                <c:pt idx="1">
                  <c:v>Hospital Care</c:v>
                </c:pt>
                <c:pt idx="2">
                  <c:v>Physician &amp; Clinical Services</c:v>
                </c:pt>
                <c:pt idx="3">
                  <c:v>Prescription Drugs and Other Non-durable Medical Products</c:v>
                </c:pt>
                <c:pt idx="4">
                  <c:v>Dental Services</c:v>
                </c:pt>
                <c:pt idx="5">
                  <c:v>Other Personal Health Care Spending</c:v>
                </c:pt>
              </c:strCache>
            </c:strRef>
          </c:cat>
          <c:val>
            <c:numRef>
              <c:f>'Slide 18 - Data'!$G$287:$G$292</c:f>
            </c:numRef>
          </c:val>
          <c:extLst>
            <c:ext xmlns:c16="http://schemas.microsoft.com/office/drawing/2014/chart" uri="{C3380CC4-5D6E-409C-BE32-E72D297353CC}">
              <c16:uniqueId val="{00000000-ECB9-46ED-8515-6774D6D844E4}"/>
            </c:ext>
          </c:extLst>
        </c:ser>
        <c:ser>
          <c:idx val="2"/>
          <c:order val="1"/>
          <c:tx>
            <c:v>2005</c:v>
          </c:tx>
          <c:spPr>
            <a:solidFill>
              <a:srgbClr val="CCD9DD"/>
            </a:solidFill>
            <a:ln>
              <a:noFill/>
            </a:ln>
            <a:effectLst/>
          </c:spPr>
          <c:invertIfNegative val="0"/>
          <c:dPt>
            <c:idx val="5"/>
            <c:invertIfNegative val="0"/>
            <c:bubble3D val="0"/>
            <c:extLst>
              <c:ext xmlns:c16="http://schemas.microsoft.com/office/drawing/2014/chart" uri="{C3380CC4-5D6E-409C-BE32-E72D297353CC}">
                <c16:uniqueId val="{00000001-ECB9-46ED-8515-6774D6D844E4}"/>
              </c:ext>
            </c:extLst>
          </c:dPt>
          <c:dLbls>
            <c:delete val="1"/>
          </c:dLbls>
          <c:cat>
            <c:strRef>
              <c:f>'Slide 18 - Data'!$C$287:$C$292</c:f>
              <c:strCache>
                <c:ptCount val="6"/>
                <c:pt idx="0">
                  <c:v>Overall Personal Health Care Spending</c:v>
                </c:pt>
                <c:pt idx="1">
                  <c:v>Hospital Care</c:v>
                </c:pt>
                <c:pt idx="2">
                  <c:v>Physician &amp; Clinical Services</c:v>
                </c:pt>
                <c:pt idx="3">
                  <c:v>Prescription Drugs and Other Non-durable Medical Products</c:v>
                </c:pt>
                <c:pt idx="4">
                  <c:v>Dental Services</c:v>
                </c:pt>
                <c:pt idx="5">
                  <c:v>Other Personal Health Care Spending</c:v>
                </c:pt>
              </c:strCache>
            </c:strRef>
          </c:cat>
          <c:val>
            <c:numRef>
              <c:f>'Slide 18 - Data'!$H$287:$H$292</c:f>
              <c:numCache>
                <c:formatCode>0%</c:formatCode>
                <c:ptCount val="6"/>
                <c:pt idx="0">
                  <c:v>0.41392699974113384</c:v>
                </c:pt>
                <c:pt idx="1">
                  <c:v>0.48917401764234164</c:v>
                </c:pt>
                <c:pt idx="2">
                  <c:v>0.42024832855778416</c:v>
                </c:pt>
                <c:pt idx="3">
                  <c:v>0.4598698481561822</c:v>
                </c:pt>
                <c:pt idx="4">
                  <c:v>0.2740963855421687</c:v>
                </c:pt>
                <c:pt idx="5">
                  <c:v>0.3170103092783505</c:v>
                </c:pt>
              </c:numCache>
            </c:numRef>
          </c:val>
          <c:extLst>
            <c:ext xmlns:c16="http://schemas.microsoft.com/office/drawing/2014/chart" uri="{C3380CC4-5D6E-409C-BE32-E72D297353CC}">
              <c16:uniqueId val="{00000002-ECB9-46ED-8515-6774D6D844E4}"/>
            </c:ext>
          </c:extLst>
        </c:ser>
        <c:ser>
          <c:idx val="3"/>
          <c:order val="2"/>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'Slide 18 - Data'!$C$287:$C$292</c:f>
              <c:strCache>
                <c:ptCount val="6"/>
                <c:pt idx="0">
                  <c:v>Overall Personal Health Care Spending</c:v>
                </c:pt>
                <c:pt idx="1">
                  <c:v>Hospital Care</c:v>
                </c:pt>
                <c:pt idx="2">
                  <c:v>Physician &amp; Clinical Services</c:v>
                </c:pt>
                <c:pt idx="3">
                  <c:v>Prescription Drugs and Other Non-durable Medical Products</c:v>
                </c:pt>
                <c:pt idx="4">
                  <c:v>Dental Services</c:v>
                </c:pt>
                <c:pt idx="5">
                  <c:v>Other Personal Health Care Spending</c:v>
                </c:pt>
              </c:strCache>
            </c:strRef>
          </c:cat>
          <c:val>
            <c:numRef>
              <c:f>'Slide 18 - Data'!$I$287:$I$292</c:f>
            </c:numRef>
          </c:val>
          <c:extLst>
            <c:ext xmlns:c16="http://schemas.microsoft.com/office/drawing/2014/chart" uri="{C3380CC4-5D6E-409C-BE32-E72D297353CC}">
              <c16:uniqueId val="{00000003-ECB9-46ED-8515-6774D6D844E4}"/>
            </c:ext>
          </c:extLst>
        </c:ser>
        <c:ser>
          <c:idx val="4"/>
          <c:order val="3"/>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'Slide 18 - Data'!$C$287:$C$292</c:f>
              <c:strCache>
                <c:ptCount val="6"/>
                <c:pt idx="0">
                  <c:v>Overall Personal Health Care Spending</c:v>
                </c:pt>
                <c:pt idx="1">
                  <c:v>Hospital Care</c:v>
                </c:pt>
                <c:pt idx="2">
                  <c:v>Physician &amp; Clinical Services</c:v>
                </c:pt>
                <c:pt idx="3">
                  <c:v>Prescription Drugs and Other Non-durable Medical Products</c:v>
                </c:pt>
                <c:pt idx="4">
                  <c:v>Dental Services</c:v>
                </c:pt>
                <c:pt idx="5">
                  <c:v>Other Personal Health Care Spending</c:v>
                </c:pt>
              </c:strCache>
            </c:strRef>
          </c:cat>
          <c:val>
            <c:numRef>
              <c:f>'Slide 18 - Data'!$J$287:$J$292</c:f>
            </c:numRef>
          </c:val>
          <c:extLst>
            <c:ext xmlns:c16="http://schemas.microsoft.com/office/drawing/2014/chart" uri="{C3380CC4-5D6E-409C-BE32-E72D297353CC}">
              <c16:uniqueId val="{00000004-ECB9-46ED-8515-6774D6D844E4}"/>
            </c:ext>
          </c:extLst>
        </c:ser>
        <c:ser>
          <c:idx val="5"/>
          <c:order val="4"/>
          <c:tx>
            <c:v>2010</c:v>
          </c:tx>
          <c:spPr>
            <a:solidFill>
              <a:srgbClr val="008FBC"/>
            </a:solidFill>
            <a:ln>
              <a:noFill/>
            </a:ln>
            <a:effectLst/>
          </c:spPr>
          <c:invertIfNegative val="0"/>
          <c:dPt>
            <c:idx val="5"/>
            <c:invertIfNegative val="0"/>
            <c:bubble3D val="0"/>
            <c:extLst>
              <c:ext xmlns:c16="http://schemas.microsoft.com/office/drawing/2014/chart" uri="{C3380CC4-5D6E-409C-BE32-E72D297353CC}">
                <c16:uniqueId val="{00000005-ECB9-46ED-8515-6774D6D844E4}"/>
              </c:ext>
            </c:extLst>
          </c:dPt>
          <c:dLbls>
            <c:delete val="1"/>
          </c:dLbls>
          <c:cat>
            <c:strRef>
              <c:f>'Slide 18 - Data'!$C$287:$C$292</c:f>
              <c:strCache>
                <c:ptCount val="6"/>
                <c:pt idx="0">
                  <c:v>Overall Personal Health Care Spending</c:v>
                </c:pt>
                <c:pt idx="1">
                  <c:v>Hospital Care</c:v>
                </c:pt>
                <c:pt idx="2">
                  <c:v>Physician &amp; Clinical Services</c:v>
                </c:pt>
                <c:pt idx="3">
                  <c:v>Prescription Drugs and Other Non-durable Medical Products</c:v>
                </c:pt>
                <c:pt idx="4">
                  <c:v>Dental Services</c:v>
                </c:pt>
                <c:pt idx="5">
                  <c:v>Other Personal Health Care Spending</c:v>
                </c:pt>
              </c:strCache>
            </c:strRef>
          </c:cat>
          <c:val>
            <c:numRef>
              <c:f>'Slide 18 - Data'!$K$287:$K$292</c:f>
              <c:numCache>
                <c:formatCode>0%</c:formatCode>
                <c:ptCount val="6"/>
                <c:pt idx="0">
                  <c:v>0.78876520838726383</c:v>
                </c:pt>
                <c:pt idx="1">
                  <c:v>1.0577385725741781</c:v>
                </c:pt>
                <c:pt idx="2">
                  <c:v>0.73829990448901628</c:v>
                </c:pt>
                <c:pt idx="3">
                  <c:v>0.6290672451193059</c:v>
                </c:pt>
                <c:pt idx="4">
                  <c:v>0.43975903614457829</c:v>
                </c:pt>
                <c:pt idx="5">
                  <c:v>0.66881443298969068</c:v>
                </c:pt>
              </c:numCache>
            </c:numRef>
          </c:val>
          <c:extLst>
            <c:ext xmlns:c16="http://schemas.microsoft.com/office/drawing/2014/chart" uri="{C3380CC4-5D6E-409C-BE32-E72D297353CC}">
              <c16:uniqueId val="{00000006-ECB9-46ED-8515-6774D6D844E4}"/>
            </c:ext>
          </c:extLst>
        </c:ser>
        <c:ser>
          <c:idx val="6"/>
          <c:order val="5"/>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'Slide 18 - Data'!$C$287:$C$292</c:f>
              <c:strCache>
                <c:ptCount val="6"/>
                <c:pt idx="0">
                  <c:v>Overall Personal Health Care Spending</c:v>
                </c:pt>
                <c:pt idx="1">
                  <c:v>Hospital Care</c:v>
                </c:pt>
                <c:pt idx="2">
                  <c:v>Physician &amp; Clinical Services</c:v>
                </c:pt>
                <c:pt idx="3">
                  <c:v>Prescription Drugs and Other Non-durable Medical Products</c:v>
                </c:pt>
                <c:pt idx="4">
                  <c:v>Dental Services</c:v>
                </c:pt>
                <c:pt idx="5">
                  <c:v>Other Personal Health Care Spending</c:v>
                </c:pt>
              </c:strCache>
            </c:strRef>
          </c:cat>
          <c:val>
            <c:numRef>
              <c:f>'Slide 18 - Data'!$L$287:$L$292</c:f>
            </c:numRef>
          </c:val>
          <c:extLst>
            <c:ext xmlns:c16="http://schemas.microsoft.com/office/drawing/2014/chart" uri="{C3380CC4-5D6E-409C-BE32-E72D297353CC}">
              <c16:uniqueId val="{00000007-ECB9-46ED-8515-6774D6D844E4}"/>
            </c:ext>
          </c:extLst>
        </c:ser>
        <c:ser>
          <c:idx val="7"/>
          <c:order val="6"/>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'Slide 18 - Data'!$C$287:$C$292</c:f>
              <c:strCache>
                <c:ptCount val="6"/>
                <c:pt idx="0">
                  <c:v>Overall Personal Health Care Spending</c:v>
                </c:pt>
                <c:pt idx="1">
                  <c:v>Hospital Care</c:v>
                </c:pt>
                <c:pt idx="2">
                  <c:v>Physician &amp; Clinical Services</c:v>
                </c:pt>
                <c:pt idx="3">
                  <c:v>Prescription Drugs and Other Non-durable Medical Products</c:v>
                </c:pt>
                <c:pt idx="4">
                  <c:v>Dental Services</c:v>
                </c:pt>
                <c:pt idx="5">
                  <c:v>Other Personal Health Care Spending</c:v>
                </c:pt>
              </c:strCache>
            </c:strRef>
          </c:cat>
          <c:val>
            <c:numRef>
              <c:f>'Slide 18 - Data'!$M$287:$M$292</c:f>
            </c:numRef>
          </c:val>
          <c:extLst>
            <c:ext xmlns:c16="http://schemas.microsoft.com/office/drawing/2014/chart" uri="{C3380CC4-5D6E-409C-BE32-E72D297353CC}">
              <c16:uniqueId val="{00000008-ECB9-46ED-8515-6774D6D844E4}"/>
            </c:ext>
          </c:extLst>
        </c:ser>
        <c:ser>
          <c:idx val="8"/>
          <c:order val="7"/>
          <c:tx>
            <c:v>2015</c:v>
          </c:tx>
          <c:spPr>
            <a:solidFill>
              <a:srgbClr val="00A9F4"/>
            </a:solidFill>
            <a:ln>
              <a:noFill/>
            </a:ln>
            <a:effectLst/>
          </c:spPr>
          <c:invertIfNegative val="0"/>
          <c:dPt>
            <c:idx val="5"/>
            <c:invertIfNegative val="0"/>
            <c:bubble3D val="0"/>
            <c:extLst>
              <c:ext xmlns:c16="http://schemas.microsoft.com/office/drawing/2014/chart" uri="{C3380CC4-5D6E-409C-BE32-E72D297353CC}">
                <c16:uniqueId val="{00000009-ECB9-46ED-8515-6774D6D844E4}"/>
              </c:ext>
            </c:extLst>
          </c:dPt>
          <c:dLbls>
            <c:delete val="1"/>
          </c:dLbls>
          <c:cat>
            <c:strRef>
              <c:f>'Slide 18 - Data'!$C$287:$C$292</c:f>
              <c:strCache>
                <c:ptCount val="6"/>
                <c:pt idx="0">
                  <c:v>Overall Personal Health Care Spending</c:v>
                </c:pt>
                <c:pt idx="1">
                  <c:v>Hospital Care</c:v>
                </c:pt>
                <c:pt idx="2">
                  <c:v>Physician &amp; Clinical Services</c:v>
                </c:pt>
                <c:pt idx="3">
                  <c:v>Prescription Drugs and Other Non-durable Medical Products</c:v>
                </c:pt>
                <c:pt idx="4">
                  <c:v>Dental Services</c:v>
                </c:pt>
                <c:pt idx="5">
                  <c:v>Other Personal Health Care Spending</c:v>
                </c:pt>
              </c:strCache>
            </c:strRef>
          </c:cat>
          <c:val>
            <c:numRef>
              <c:f>'Slide 18 - Data'!$N$287:$N$292</c:f>
              <c:numCache>
                <c:formatCode>0%</c:formatCode>
                <c:ptCount val="6"/>
                <c:pt idx="0">
                  <c:v>1.0460781775821899</c:v>
                </c:pt>
                <c:pt idx="1">
                  <c:v>1.4402566158781074</c:v>
                </c:pt>
                <c:pt idx="2">
                  <c:v>0.95510983763132762</c:v>
                </c:pt>
                <c:pt idx="3">
                  <c:v>0.71583514099783085</c:v>
                </c:pt>
                <c:pt idx="4">
                  <c:v>0.52710843373493976</c:v>
                </c:pt>
                <c:pt idx="5">
                  <c:v>0.95360824742268047</c:v>
                </c:pt>
              </c:numCache>
            </c:numRef>
          </c:val>
          <c:extLst>
            <c:ext xmlns:c16="http://schemas.microsoft.com/office/drawing/2014/chart" uri="{C3380CC4-5D6E-409C-BE32-E72D297353CC}">
              <c16:uniqueId val="{0000000A-ECB9-46ED-8515-6774D6D844E4}"/>
            </c:ext>
          </c:extLst>
        </c:ser>
        <c:ser>
          <c:idx val="9"/>
          <c:order val="8"/>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'Slide 18 - Data'!$C$287:$C$292</c:f>
              <c:strCache>
                <c:ptCount val="6"/>
                <c:pt idx="0">
                  <c:v>Overall Personal Health Care Spending</c:v>
                </c:pt>
                <c:pt idx="1">
                  <c:v>Hospital Care</c:v>
                </c:pt>
                <c:pt idx="2">
                  <c:v>Physician &amp; Clinical Services</c:v>
                </c:pt>
                <c:pt idx="3">
                  <c:v>Prescription Drugs and Other Non-durable Medical Products</c:v>
                </c:pt>
                <c:pt idx="4">
                  <c:v>Dental Services</c:v>
                </c:pt>
                <c:pt idx="5">
                  <c:v>Other Personal Health Care Spending</c:v>
                </c:pt>
              </c:strCache>
            </c:strRef>
          </c:cat>
          <c:val>
            <c:numRef>
              <c:f>'Slide 18 - Data'!$O$287:$O$292</c:f>
            </c:numRef>
          </c:val>
          <c:extLst>
            <c:ext xmlns:c16="http://schemas.microsoft.com/office/drawing/2014/chart" uri="{C3380CC4-5D6E-409C-BE32-E72D297353CC}">
              <c16:uniqueId val="{0000000B-ECB9-46ED-8515-6774D6D844E4}"/>
            </c:ext>
          </c:extLst>
        </c:ser>
        <c:ser>
          <c:idx val="10"/>
          <c:order val="9"/>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'Slide 18 - Data'!$C$287:$C$292</c:f>
              <c:strCache>
                <c:ptCount val="6"/>
                <c:pt idx="0">
                  <c:v>Overall Personal Health Care Spending</c:v>
                </c:pt>
                <c:pt idx="1">
                  <c:v>Hospital Care</c:v>
                </c:pt>
                <c:pt idx="2">
                  <c:v>Physician &amp; Clinical Services</c:v>
                </c:pt>
                <c:pt idx="3">
                  <c:v>Prescription Drugs and Other Non-durable Medical Products</c:v>
                </c:pt>
                <c:pt idx="4">
                  <c:v>Dental Services</c:v>
                </c:pt>
                <c:pt idx="5">
                  <c:v>Other Personal Health Care Spending</c:v>
                </c:pt>
              </c:strCache>
            </c:strRef>
          </c:cat>
          <c:val>
            <c:numRef>
              <c:f>'Slide 18 - Data'!$P$287:$P$292</c:f>
            </c:numRef>
          </c:val>
          <c:extLst>
            <c:ext xmlns:c16="http://schemas.microsoft.com/office/drawing/2014/chart" uri="{C3380CC4-5D6E-409C-BE32-E72D297353CC}">
              <c16:uniqueId val="{0000000C-ECB9-46ED-8515-6774D6D844E4}"/>
            </c:ext>
          </c:extLst>
        </c:ser>
        <c:ser>
          <c:idx val="11"/>
          <c:order val="10"/>
          <c:tx>
            <c:v>2020</c:v>
          </c:tx>
          <c:spPr>
            <a:solidFill>
              <a:srgbClr val="004157"/>
            </a:solidFill>
            <a:ln>
              <a:noFill/>
            </a:ln>
            <a:effectLst/>
          </c:spPr>
          <c:invertIfNegative val="0"/>
          <c:dPt>
            <c:idx val="5"/>
            <c:invertIfNegative val="0"/>
            <c:bubble3D val="0"/>
            <c:extLst>
              <c:ext xmlns:c16="http://schemas.microsoft.com/office/drawing/2014/chart" uri="{C3380CC4-5D6E-409C-BE32-E72D297353CC}">
                <c16:uniqueId val="{0000000D-ECB9-46ED-8515-6774D6D844E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'Slide 18 - Data'!$C$287:$C$292</c:f>
              <c:strCache>
                <c:ptCount val="6"/>
                <c:pt idx="0">
                  <c:v>Overall Personal Health Care Spending</c:v>
                </c:pt>
                <c:pt idx="1">
                  <c:v>Hospital Care</c:v>
                </c:pt>
                <c:pt idx="2">
                  <c:v>Physician &amp; Clinical Services</c:v>
                </c:pt>
                <c:pt idx="3">
                  <c:v>Prescription Drugs and Other Non-durable Medical Products</c:v>
                </c:pt>
                <c:pt idx="4">
                  <c:v>Dental Services</c:v>
                </c:pt>
                <c:pt idx="5">
                  <c:v>Other Personal Health Care Spending</c:v>
                </c:pt>
              </c:strCache>
            </c:strRef>
          </c:cat>
          <c:val>
            <c:numRef>
              <c:f>'Slide 18 - Data'!$Q$287:$Q$292</c:f>
              <c:numCache>
                <c:formatCode>0%</c:formatCode>
                <c:ptCount val="6"/>
                <c:pt idx="0">
                  <c:v>1.3983950297696091</c:v>
                </c:pt>
                <c:pt idx="1">
                  <c:v>1.7642341619887731</c:v>
                </c:pt>
                <c:pt idx="2">
                  <c:v>1.3619866284622733</c:v>
                </c:pt>
                <c:pt idx="3">
                  <c:v>0.71800433839479394</c:v>
                </c:pt>
                <c:pt idx="4">
                  <c:v>0.75301204819277112</c:v>
                </c:pt>
                <c:pt idx="5">
                  <c:v>1.5399484536082475</c:v>
                </c:pt>
              </c:numCache>
            </c:numRef>
          </c:val>
          <c:extLst>
            <c:ext xmlns:c16="http://schemas.microsoft.com/office/drawing/2014/chart" uri="{C3380CC4-5D6E-409C-BE32-E72D297353CC}">
              <c16:uniqueId val="{0000000E-ECB9-46ED-8515-6774D6D844E4}"/>
            </c:ext>
          </c:extLst>
        </c:ser>
        <c:dLbls>
          <c:dLblPos val="outEnd"/>
          <c:showLegendKey val="0"/>
          <c:showVal val="1"/>
          <c:showCatName val="0"/>
          <c:showSerName val="0"/>
          <c:showPercent val="0"/>
          <c:showBubbleSize val="0"/>
        </c:dLbls>
        <c:gapWidth val="219"/>
        <c:overlap val="-27"/>
        <c:axId val="345453936"/>
        <c:axId val="345453104"/>
      </c:barChart>
      <c:catAx>
        <c:axId val="345453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5453104"/>
        <c:crosses val="autoZero"/>
        <c:auto val="1"/>
        <c:lblAlgn val="ctr"/>
        <c:lblOffset val="100"/>
        <c:noMultiLvlLbl val="0"/>
      </c:catAx>
      <c:valAx>
        <c:axId val="3454531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54539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49"/>
          <c:order val="49"/>
          <c:tx>
            <c:strRef>
              <c:f>'Slide 19 - Data'!$A$52:$B$52</c:f>
              <c:strCache>
                <c:ptCount val="2"/>
                <c:pt idx="0">
                  <c:v>Washington</c:v>
                </c:pt>
                <c:pt idx="1">
                  <c:v>Average Family Premium % Change, Cumulative Washington</c:v>
                </c:pt>
              </c:strCache>
            </c:strRef>
          </c:tx>
          <c:spPr>
            <a:ln w="28575" cap="rnd">
              <a:solidFill>
                <a:srgbClr val="004157"/>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4157"/>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'Slide 19 - Data'!$C$3:$H$3</c:f>
              <c:numCache>
                <c:formatCode>General</c:formatCode>
                <c:ptCount val="6"/>
                <c:pt idx="0">
                  <c:v>2011</c:v>
                </c:pt>
                <c:pt idx="1">
                  <c:v>2013</c:v>
                </c:pt>
                <c:pt idx="2">
                  <c:v>2015</c:v>
                </c:pt>
                <c:pt idx="3">
                  <c:v>2017</c:v>
                </c:pt>
                <c:pt idx="4">
                  <c:v>2019</c:v>
                </c:pt>
                <c:pt idx="5">
                  <c:v>2021</c:v>
                </c:pt>
              </c:numCache>
            </c:numRef>
          </c:cat>
          <c:val>
            <c:numRef>
              <c:f>'Slide 19 - Data'!$C$52:$H$52</c:f>
              <c:numCache>
                <c:formatCode>0.0%</c:formatCode>
                <c:ptCount val="6"/>
                <c:pt idx="0" formatCode="0%">
                  <c:v>0</c:v>
                </c:pt>
                <c:pt idx="1">
                  <c:v>7.9813173981729518E-2</c:v>
                </c:pt>
                <c:pt idx="2">
                  <c:v>0.14204272271447216</c:v>
                </c:pt>
                <c:pt idx="3">
                  <c:v>0.33745449550106466</c:v>
                </c:pt>
                <c:pt idx="4">
                  <c:v>0.37598736176935227</c:v>
                </c:pt>
                <c:pt idx="5">
                  <c:v>0.50518579572772859</c:v>
                </c:pt>
              </c:numCache>
            </c:numRef>
          </c:val>
          <c:smooth val="0"/>
          <c:extLst>
            <c:ext xmlns:c16="http://schemas.microsoft.com/office/drawing/2014/chart" uri="{C3380CC4-5D6E-409C-BE32-E72D297353CC}">
              <c16:uniqueId val="{00000000-F5CD-4AFE-897E-6ADCC357C033}"/>
            </c:ext>
          </c:extLst>
        </c:ser>
        <c:ser>
          <c:idx val="101"/>
          <c:order val="101"/>
          <c:tx>
            <c:strRef>
              <c:f>'Slide 19 - Data'!$A$104:$B$104</c:f>
              <c:strCache>
                <c:ptCount val="2"/>
                <c:pt idx="0">
                  <c:v>Washington</c:v>
                </c:pt>
                <c:pt idx="1">
                  <c:v>Average Wage % Change, Cumulative Washington</c:v>
                </c:pt>
              </c:strCache>
              <c:extLst xmlns:c15="http://schemas.microsoft.com/office/drawing/2012/chart"/>
            </c:strRef>
          </c:tx>
          <c:spPr>
            <a:ln w="28575" cap="rnd">
              <a:solidFill>
                <a:srgbClr val="00A9F4"/>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A9F4"/>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'Slide 19 - Data'!$C$3:$H$3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19 - Data'!$C$104:$H$104</c:f>
              <c:numCache>
                <c:formatCode>0.0%</c:formatCode>
                <c:ptCount val="6"/>
                <c:pt idx="0" formatCode="0%">
                  <c:v>0</c:v>
                </c:pt>
                <c:pt idx="1">
                  <c:v>3.5998408910103419E-2</c:v>
                </c:pt>
                <c:pt idx="2">
                  <c:v>7.4184566428003182E-2</c:v>
                </c:pt>
                <c:pt idx="3">
                  <c:v>0.14319809069212411</c:v>
                </c:pt>
                <c:pt idx="4">
                  <c:v>0.23349244232299124</c:v>
                </c:pt>
                <c:pt idx="5">
                  <c:v>0.36714399363564043</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65-F5CD-4AFE-897E-6ADCC357C033}"/>
            </c:ext>
          </c:extLst>
        </c:ser>
        <c:dLbls>
          <c:dLblPos val="t"/>
          <c:showLegendKey val="0"/>
          <c:showVal val="1"/>
          <c:showCatName val="0"/>
          <c:showSerName val="0"/>
          <c:showPercent val="0"/>
          <c:showBubbleSize val="0"/>
        </c:dLbls>
        <c:smooth val="0"/>
        <c:axId val="67288191"/>
        <c:axId val="67292767"/>
        <c:extLst>
          <c:ext xmlns:c15="http://schemas.microsoft.com/office/drawing/2012/chart" uri="{02D57815-91ED-43cb-92C2-25804820EDAC}">
            <c15:filteredLineSeries>
              <c15:ser>
                <c:idx val="0"/>
                <c:order val="0"/>
                <c:tx>
                  <c:strRef>
                    <c:extLst>
                      <c:ext uri="{02D57815-91ED-43cb-92C2-25804820EDAC}">
                        <c15:formulaRef>
                          <c15:sqref>'Slide 19 - Data'!$A$3:$B$3</c15:sqref>
                        </c15:formulaRef>
                      </c:ext>
                    </c:extLst>
                    <c:strCache>
                      <c:ptCount val="2"/>
                      <c:pt idx="0">
                        <c:v>State</c:v>
                      </c:pt>
                      <c:pt idx="1">
                        <c:v>Category</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c:ex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val>
                <c:smooth val="0"/>
                <c:extLst>
                  <c:ext xmlns:c16="http://schemas.microsoft.com/office/drawing/2014/chart" uri="{C3380CC4-5D6E-409C-BE32-E72D297353CC}">
                    <c16:uniqueId val="{00000002-F5CD-4AFE-897E-6ADCC357C033}"/>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'Slide 19 - Data'!$A$4:$B$4</c15:sqref>
                        </c15:formulaRef>
                      </c:ext>
                    </c:extLst>
                    <c:strCache>
                      <c:ptCount val="2"/>
                      <c:pt idx="0">
                        <c:v>United States</c:v>
                      </c:pt>
                      <c:pt idx="1">
                        <c:v>Average Family Premium % Change, Cumulative United States</c:v>
                      </c:pt>
                    </c:strCache>
                  </c:strRef>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Data'!$C$4:$H$4</c15:sqref>
                        </c15:formulaRef>
                      </c:ext>
                    </c:extLst>
                    <c:numCache>
                      <c:formatCode>0.0%</c:formatCode>
                      <c:ptCount val="6"/>
                      <c:pt idx="0" formatCode="0%">
                        <c:v>0</c:v>
                      </c:pt>
                      <c:pt idx="1">
                        <c:v>6.7035015310877383E-2</c:v>
                      </c:pt>
                      <c:pt idx="2">
                        <c:v>0.15310877379842897</c:v>
                      </c:pt>
                      <c:pt idx="3">
                        <c:v>0.24397550259619225</c:v>
                      </c:pt>
                      <c:pt idx="4">
                        <c:v>0.36373319131939824</c:v>
                      </c:pt>
                      <c:pt idx="5">
                        <c:v>0.42331247503661296</c:v>
                      </c:pt>
                    </c:numCache>
                  </c:numRef>
                </c:val>
                <c:smooth val="0"/>
                <c:extLst xmlns:c15="http://schemas.microsoft.com/office/drawing/2012/chart">
                  <c:ext xmlns:c16="http://schemas.microsoft.com/office/drawing/2014/chart" uri="{C3380CC4-5D6E-409C-BE32-E72D297353CC}">
                    <c16:uniqueId val="{00000003-F5CD-4AFE-897E-6ADCC357C033}"/>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'Slide 19 - Data'!$A$5:$B$5</c15:sqref>
                        </c15:formulaRef>
                      </c:ext>
                    </c:extLst>
                    <c:strCache>
                      <c:ptCount val="2"/>
                      <c:pt idx="0">
                        <c:v>Alabama</c:v>
                      </c:pt>
                      <c:pt idx="1">
                        <c:v>Average Family Premium % Change, Cumulative Alabama</c:v>
                      </c:pt>
                    </c:strCache>
                  </c:strRef>
                </c:tx>
                <c:spPr>
                  <a:ln w="28575" cap="rnd">
                    <a:solidFill>
                      <a:schemeClr val="accent3"/>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Data'!$C$5:$H$5</c15:sqref>
                        </c15:formulaRef>
                      </c:ext>
                    </c:extLst>
                    <c:numCache>
                      <c:formatCode>0.0%</c:formatCode>
                      <c:ptCount val="6"/>
                      <c:pt idx="0" formatCode="0%">
                        <c:v>0</c:v>
                      </c:pt>
                      <c:pt idx="1">
                        <c:v>4.1499227202472955E-2</c:v>
                      </c:pt>
                      <c:pt idx="2">
                        <c:v>0.23284389489953633</c:v>
                      </c:pt>
                      <c:pt idx="3">
                        <c:v>0.30618238021638333</c:v>
                      </c:pt>
                      <c:pt idx="4">
                        <c:v>0.37047913446676972</c:v>
                      </c:pt>
                      <c:pt idx="5">
                        <c:v>0.50996908809891806</c:v>
                      </c:pt>
                    </c:numCache>
                  </c:numRef>
                </c:val>
                <c:smooth val="0"/>
                <c:extLst xmlns:c15="http://schemas.microsoft.com/office/drawing/2012/chart">
                  <c:ext xmlns:c16="http://schemas.microsoft.com/office/drawing/2014/chart" uri="{C3380CC4-5D6E-409C-BE32-E72D297353CC}">
                    <c16:uniqueId val="{00000004-F5CD-4AFE-897E-6ADCC357C033}"/>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'Slide 19 - Data'!$A$6:$B$6</c15:sqref>
                        </c15:formulaRef>
                      </c:ext>
                    </c:extLst>
                    <c:strCache>
                      <c:ptCount val="2"/>
                      <c:pt idx="0">
                        <c:v>Alaska</c:v>
                      </c:pt>
                      <c:pt idx="1">
                        <c:v>Average Family Premium % Change, Cumulative Alaska</c:v>
                      </c:pt>
                    </c:strCache>
                  </c:strRef>
                </c:tx>
                <c:spPr>
                  <a:ln w="28575" cap="rnd">
                    <a:solidFill>
                      <a:schemeClr val="accent4"/>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Data'!$C$6:$H$6</c15:sqref>
                        </c15:formulaRef>
                      </c:ext>
                    </c:extLst>
                    <c:numCache>
                      <c:formatCode>0.0%</c:formatCode>
                      <c:ptCount val="6"/>
                      <c:pt idx="0" formatCode="0%">
                        <c:v>0</c:v>
                      </c:pt>
                      <c:pt idx="1">
                        <c:v>0.28872713699141472</c:v>
                      </c:pt>
                      <c:pt idx="2">
                        <c:v>0.31199452532039318</c:v>
                      </c:pt>
                      <c:pt idx="3">
                        <c:v>0.39461241756874454</c:v>
                      </c:pt>
                      <c:pt idx="4">
                        <c:v>0.42895358964787855</c:v>
                      </c:pt>
                      <c:pt idx="5">
                        <c:v>0.45813114346149059</c:v>
                      </c:pt>
                    </c:numCache>
                  </c:numRef>
                </c:val>
                <c:smooth val="0"/>
                <c:extLst xmlns:c15="http://schemas.microsoft.com/office/drawing/2012/chart">
                  <c:ext xmlns:c16="http://schemas.microsoft.com/office/drawing/2014/chart" uri="{C3380CC4-5D6E-409C-BE32-E72D297353CC}">
                    <c16:uniqueId val="{00000005-F5CD-4AFE-897E-6ADCC357C033}"/>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'Slide 19 - Data'!$A$7:$B$7</c15:sqref>
                        </c15:formulaRef>
                      </c:ext>
                    </c:extLst>
                    <c:strCache>
                      <c:ptCount val="2"/>
                      <c:pt idx="0">
                        <c:v>Arizona</c:v>
                      </c:pt>
                      <c:pt idx="1">
                        <c:v>Average Family Premium % Change, Cumulative Arizona</c:v>
                      </c:pt>
                    </c:strCache>
                  </c:strRef>
                </c:tx>
                <c:spPr>
                  <a:ln w="28575" cap="rnd">
                    <a:solidFill>
                      <a:schemeClr val="accent5"/>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Data'!$C$7:$H$7</c15:sqref>
                        </c15:formulaRef>
                      </c:ext>
                    </c:extLst>
                    <c:numCache>
                      <c:formatCode>0.0%</c:formatCode>
                      <c:ptCount val="6"/>
                      <c:pt idx="0" formatCode="0%">
                        <c:v>0</c:v>
                      </c:pt>
                      <c:pt idx="1">
                        <c:v>2.2148916116870875E-2</c:v>
                      </c:pt>
                      <c:pt idx="2">
                        <c:v>0.14440554732731925</c:v>
                      </c:pt>
                      <c:pt idx="3">
                        <c:v>0.24087787801265653</c:v>
                      </c:pt>
                      <c:pt idx="4">
                        <c:v>0.34414972398007271</c:v>
                      </c:pt>
                      <c:pt idx="5">
                        <c:v>0.35431533593644809</c:v>
                      </c:pt>
                    </c:numCache>
                  </c:numRef>
                </c:val>
                <c:smooth val="0"/>
                <c:extLst xmlns:c15="http://schemas.microsoft.com/office/drawing/2012/chart">
                  <c:ext xmlns:c16="http://schemas.microsoft.com/office/drawing/2014/chart" uri="{C3380CC4-5D6E-409C-BE32-E72D297353CC}">
                    <c16:uniqueId val="{00000006-F5CD-4AFE-897E-6ADCC357C033}"/>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'Slide 19 - Data'!$A$8:$B$8</c15:sqref>
                        </c15:formulaRef>
                      </c:ext>
                    </c:extLst>
                    <c:strCache>
                      <c:ptCount val="2"/>
                      <c:pt idx="0">
                        <c:v>Arkansas</c:v>
                      </c:pt>
                      <c:pt idx="1">
                        <c:v>Average Family Premium % Change, Cumulative Arkansas</c:v>
                      </c:pt>
                    </c:strCache>
                  </c:strRef>
                </c:tx>
                <c:spPr>
                  <a:ln w="28575" cap="rnd">
                    <a:solidFill>
                      <a:schemeClr val="accent6"/>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Data'!$C$8:$H$8</c15:sqref>
                        </c15:formulaRef>
                      </c:ext>
                    </c:extLst>
                    <c:numCache>
                      <c:formatCode>0.0%</c:formatCode>
                      <c:ptCount val="6"/>
                      <c:pt idx="0" formatCode="0%">
                        <c:v>0</c:v>
                      </c:pt>
                      <c:pt idx="1">
                        <c:v>8.3533750200416867E-2</c:v>
                      </c:pt>
                      <c:pt idx="2">
                        <c:v>0.13981080647747315</c:v>
                      </c:pt>
                      <c:pt idx="3">
                        <c:v>0.33581850248516915</c:v>
                      </c:pt>
                      <c:pt idx="4">
                        <c:v>0.42480359147025815</c:v>
                      </c:pt>
                      <c:pt idx="5">
                        <c:v>0.47017797017797019</c:v>
                      </c:pt>
                    </c:numCache>
                  </c:numRef>
                </c:val>
                <c:smooth val="0"/>
                <c:extLst xmlns:c15="http://schemas.microsoft.com/office/drawing/2012/chart">
                  <c:ext xmlns:c16="http://schemas.microsoft.com/office/drawing/2014/chart" uri="{C3380CC4-5D6E-409C-BE32-E72D297353CC}">
                    <c16:uniqueId val="{00000007-F5CD-4AFE-897E-6ADCC357C033}"/>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'Slide 19 - Data'!$A$9:$B$9</c15:sqref>
                        </c15:formulaRef>
                      </c:ext>
                    </c:extLst>
                    <c:strCache>
                      <c:ptCount val="2"/>
                      <c:pt idx="0">
                        <c:v>California</c:v>
                      </c:pt>
                      <c:pt idx="1">
                        <c:v>Average Family Premium % Change, Cumulative California</c:v>
                      </c:pt>
                    </c:strCache>
                  </c:strRef>
                </c:tx>
                <c:spPr>
                  <a:ln w="28575" cap="rnd">
                    <a:solidFill>
                      <a:schemeClr val="accent1">
                        <a:lumMod val="6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Data'!$C$9:$H$9</c15:sqref>
                        </c15:formulaRef>
                      </c:ext>
                    </c:extLst>
                    <c:numCache>
                      <c:formatCode>0.0%</c:formatCode>
                      <c:ptCount val="6"/>
                      <c:pt idx="0" formatCode="0%">
                        <c:v>0</c:v>
                      </c:pt>
                      <c:pt idx="1">
                        <c:v>5.3924354360042941E-2</c:v>
                      </c:pt>
                      <c:pt idx="2">
                        <c:v>0.13942034476226559</c:v>
                      </c:pt>
                      <c:pt idx="3">
                        <c:v>0.18267348614005177</c:v>
                      </c:pt>
                      <c:pt idx="4">
                        <c:v>0.31262234008966344</c:v>
                      </c:pt>
                      <c:pt idx="5">
                        <c:v>0.37841762960156594</c:v>
                      </c:pt>
                    </c:numCache>
                  </c:numRef>
                </c:val>
                <c:smooth val="0"/>
                <c:extLst xmlns:c15="http://schemas.microsoft.com/office/drawing/2012/chart">
                  <c:ext xmlns:c16="http://schemas.microsoft.com/office/drawing/2014/chart" uri="{C3380CC4-5D6E-409C-BE32-E72D297353CC}">
                    <c16:uniqueId val="{00000008-F5CD-4AFE-897E-6ADCC357C033}"/>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'Slide 19 - Data'!$A$10:$B$10</c15:sqref>
                        </c15:formulaRef>
                      </c:ext>
                    </c:extLst>
                    <c:strCache>
                      <c:ptCount val="2"/>
                      <c:pt idx="0">
                        <c:v>Colorado</c:v>
                      </c:pt>
                      <c:pt idx="1">
                        <c:v>Average Family Premium % Change, Cumulative Colorado</c:v>
                      </c:pt>
                    </c:strCache>
                  </c:strRef>
                </c:tx>
                <c:spPr>
                  <a:ln w="28575" cap="rnd">
                    <a:solidFill>
                      <a:schemeClr val="accent2">
                        <a:lumMod val="6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Data'!$C$10:$H$10</c15:sqref>
                        </c15:formulaRef>
                      </c:ext>
                    </c:extLst>
                    <c:numCache>
                      <c:formatCode>0.0%</c:formatCode>
                      <c:ptCount val="6"/>
                      <c:pt idx="0" formatCode="0%">
                        <c:v>0</c:v>
                      </c:pt>
                      <c:pt idx="1">
                        <c:v>0.12026936026936028</c:v>
                      </c:pt>
                      <c:pt idx="2">
                        <c:v>0.14074074074074075</c:v>
                      </c:pt>
                      <c:pt idx="3">
                        <c:v>0.30228956228956227</c:v>
                      </c:pt>
                      <c:pt idx="4">
                        <c:v>0.35831649831649831</c:v>
                      </c:pt>
                      <c:pt idx="5">
                        <c:v>0.3987205387205387</c:v>
                      </c:pt>
                    </c:numCache>
                  </c:numRef>
                </c:val>
                <c:smooth val="0"/>
                <c:extLst xmlns:c15="http://schemas.microsoft.com/office/drawing/2012/chart">
                  <c:ext xmlns:c16="http://schemas.microsoft.com/office/drawing/2014/chart" uri="{C3380CC4-5D6E-409C-BE32-E72D297353CC}">
                    <c16:uniqueId val="{00000009-F5CD-4AFE-897E-6ADCC357C033}"/>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'Slide 19 - Data'!$A$11:$B$11</c15:sqref>
                        </c15:formulaRef>
                      </c:ext>
                    </c:extLst>
                    <c:strCache>
                      <c:ptCount val="2"/>
                      <c:pt idx="0">
                        <c:v>Connecticut</c:v>
                      </c:pt>
                      <c:pt idx="1">
                        <c:v>Average Family Premium % Change, Cumulative Connecticut</c:v>
                      </c:pt>
                    </c:strCache>
                  </c:strRef>
                </c:tx>
                <c:spPr>
                  <a:ln w="28575" cap="rnd">
                    <a:solidFill>
                      <a:schemeClr val="accent3">
                        <a:lumMod val="6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Data'!$C$11:$H$11</c15:sqref>
                        </c15:formulaRef>
                      </c:ext>
                    </c:extLst>
                    <c:numCache>
                      <c:formatCode>0.0%</c:formatCode>
                      <c:ptCount val="6"/>
                      <c:pt idx="0" formatCode="0%">
                        <c:v>0</c:v>
                      </c:pt>
                      <c:pt idx="1">
                        <c:v>3.7442360897632955E-2</c:v>
                      </c:pt>
                      <c:pt idx="2">
                        <c:v>0.12320934521979711</c:v>
                      </c:pt>
                      <c:pt idx="3">
                        <c:v>0.2308638180141408</c:v>
                      </c:pt>
                      <c:pt idx="4">
                        <c:v>0.31343375345834612</c:v>
                      </c:pt>
                      <c:pt idx="5">
                        <c:v>0.47666769136181986</c:v>
                      </c:pt>
                    </c:numCache>
                  </c:numRef>
                </c:val>
                <c:smooth val="0"/>
                <c:extLst xmlns:c15="http://schemas.microsoft.com/office/drawing/2012/chart">
                  <c:ext xmlns:c16="http://schemas.microsoft.com/office/drawing/2014/chart" uri="{C3380CC4-5D6E-409C-BE32-E72D297353CC}">
                    <c16:uniqueId val="{0000000A-F5CD-4AFE-897E-6ADCC357C033}"/>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'Slide 19 - Data'!$A$12:$B$12</c15:sqref>
                        </c15:formulaRef>
                      </c:ext>
                    </c:extLst>
                    <c:strCache>
                      <c:ptCount val="2"/>
                      <c:pt idx="0">
                        <c:v>Delaware</c:v>
                      </c:pt>
                      <c:pt idx="1">
                        <c:v>Average Family Premium % Change, Cumulative Delaware</c:v>
                      </c:pt>
                    </c:strCache>
                  </c:strRef>
                </c:tx>
                <c:spPr>
                  <a:ln w="28575" cap="rnd">
                    <a:solidFill>
                      <a:schemeClr val="accent4">
                        <a:lumMod val="6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Data'!$C$12:$H$12</c15:sqref>
                        </c15:formulaRef>
                      </c:ext>
                    </c:extLst>
                    <c:numCache>
                      <c:formatCode>0.0%</c:formatCode>
                      <c:ptCount val="6"/>
                      <c:pt idx="0" formatCode="0%">
                        <c:v>0</c:v>
                      </c:pt>
                      <c:pt idx="1">
                        <c:v>5.4324071183265692E-3</c:v>
                      </c:pt>
                      <c:pt idx="2">
                        <c:v>0.18139244458320325</c:v>
                      </c:pt>
                      <c:pt idx="3">
                        <c:v>0.211801436153606</c:v>
                      </c:pt>
                      <c:pt idx="4">
                        <c:v>0.28804246019356855</c:v>
                      </c:pt>
                      <c:pt idx="5">
                        <c:v>0.37864502029347485</c:v>
                      </c:pt>
                    </c:numCache>
                  </c:numRef>
                </c:val>
                <c:smooth val="0"/>
                <c:extLst xmlns:c15="http://schemas.microsoft.com/office/drawing/2012/chart">
                  <c:ext xmlns:c16="http://schemas.microsoft.com/office/drawing/2014/chart" uri="{C3380CC4-5D6E-409C-BE32-E72D297353CC}">
                    <c16:uniqueId val="{0000000B-F5CD-4AFE-897E-6ADCC357C033}"/>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'Slide 19 - Data'!$A$13:$B$13</c15:sqref>
                        </c15:formulaRef>
                      </c:ext>
                    </c:extLst>
                    <c:strCache>
                      <c:ptCount val="2"/>
                      <c:pt idx="0">
                        <c:v>District of Columbia</c:v>
                      </c:pt>
                      <c:pt idx="1">
                        <c:v>Average Family Premium % Change, Cumulative District of Columbia</c:v>
                      </c:pt>
                    </c:strCache>
                  </c:strRef>
                </c:tx>
                <c:spPr>
                  <a:ln w="28575" cap="rnd">
                    <a:solidFill>
                      <a:schemeClr val="accent5">
                        <a:lumMod val="6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Data'!$C$13:$H$13</c15:sqref>
                        </c15:formulaRef>
                      </c:ext>
                    </c:extLst>
                    <c:numCache>
                      <c:formatCode>0.0%</c:formatCode>
                      <c:ptCount val="6"/>
                      <c:pt idx="0" formatCode="0%">
                        <c:v>0</c:v>
                      </c:pt>
                      <c:pt idx="1">
                        <c:v>3.9503793809466455E-2</c:v>
                      </c:pt>
                      <c:pt idx="2">
                        <c:v>0.15042755630495003</c:v>
                      </c:pt>
                      <c:pt idx="3">
                        <c:v>0.26219438757075758</c:v>
                      </c:pt>
                      <c:pt idx="4">
                        <c:v>0.34355052390702157</c:v>
                      </c:pt>
                      <c:pt idx="5">
                        <c:v>0.47266048416235096</c:v>
                      </c:pt>
                    </c:numCache>
                  </c:numRef>
                </c:val>
                <c:smooth val="0"/>
                <c:extLst xmlns:c15="http://schemas.microsoft.com/office/drawing/2012/chart">
                  <c:ext xmlns:c16="http://schemas.microsoft.com/office/drawing/2014/chart" uri="{C3380CC4-5D6E-409C-BE32-E72D297353CC}">
                    <c16:uniqueId val="{0000000C-F5CD-4AFE-897E-6ADCC357C033}"/>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'Slide 19 - Data'!$A$14:$B$14</c15:sqref>
                        </c15:formulaRef>
                      </c:ext>
                    </c:extLst>
                    <c:strCache>
                      <c:ptCount val="2"/>
                      <c:pt idx="0">
                        <c:v>Florida</c:v>
                      </c:pt>
                      <c:pt idx="1">
                        <c:v>Average Family Premium % Change, Cumulative Florida</c:v>
                      </c:pt>
                    </c:strCache>
                  </c:strRef>
                </c:tx>
                <c:spPr>
                  <a:ln w="28575" cap="rnd">
                    <a:solidFill>
                      <a:schemeClr val="accent6">
                        <a:lumMod val="6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Data'!$C$14:$H$14</c15:sqref>
                        </c15:formulaRef>
                      </c:ext>
                    </c:extLst>
                    <c:numCache>
                      <c:formatCode>0.0%</c:formatCode>
                      <c:ptCount val="6"/>
                      <c:pt idx="0" formatCode="0%">
                        <c:v>0</c:v>
                      </c:pt>
                      <c:pt idx="1">
                        <c:v>9.082269888677709E-2</c:v>
                      </c:pt>
                      <c:pt idx="2">
                        <c:v>8.6682052674450172E-2</c:v>
                      </c:pt>
                      <c:pt idx="3">
                        <c:v>0.16677979907683954</c:v>
                      </c:pt>
                      <c:pt idx="4">
                        <c:v>0.40605484659245178</c:v>
                      </c:pt>
                      <c:pt idx="5">
                        <c:v>0.43795818626120009</c:v>
                      </c:pt>
                    </c:numCache>
                  </c:numRef>
                </c:val>
                <c:smooth val="0"/>
                <c:extLst xmlns:c15="http://schemas.microsoft.com/office/drawing/2012/chart">
                  <c:ext xmlns:c16="http://schemas.microsoft.com/office/drawing/2014/chart" uri="{C3380CC4-5D6E-409C-BE32-E72D297353CC}">
                    <c16:uniqueId val="{0000000D-F5CD-4AFE-897E-6ADCC357C033}"/>
                  </c:ext>
                </c:extLst>
              </c15:ser>
            </c15:filteredLineSeries>
            <c15:filteredLineSeries>
              <c15:ser>
                <c:idx val="12"/>
                <c:order val="12"/>
                <c:tx>
                  <c:strRef>
                    <c:extLst xmlns:c15="http://schemas.microsoft.com/office/drawing/2012/chart">
                      <c:ext xmlns:c15="http://schemas.microsoft.com/office/drawing/2012/chart" uri="{02D57815-91ED-43cb-92C2-25804820EDAC}">
                        <c15:formulaRef>
                          <c15:sqref>'Slide 19 - Data'!$A$15:$B$15</c15:sqref>
                        </c15:formulaRef>
                      </c:ext>
                    </c:extLst>
                    <c:strCache>
                      <c:ptCount val="2"/>
                      <c:pt idx="0">
                        <c:v>Georgia</c:v>
                      </c:pt>
                      <c:pt idx="1">
                        <c:v>Average Family Premium % Change, Cumulative Georgia</c:v>
                      </c:pt>
                    </c:strCache>
                  </c:strRef>
                </c:tx>
                <c:spPr>
                  <a:ln w="28575" cap="rnd">
                    <a:solidFill>
                      <a:schemeClr val="accent1">
                        <a:lumMod val="80000"/>
                        <a:lumOff val="2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Data'!$C$15:$H$15</c15:sqref>
                        </c15:formulaRef>
                      </c:ext>
                    </c:extLst>
                    <c:numCache>
                      <c:formatCode>0.0%</c:formatCode>
                      <c:ptCount val="6"/>
                      <c:pt idx="0" formatCode="0%">
                        <c:v>0</c:v>
                      </c:pt>
                      <c:pt idx="1">
                        <c:v>5.7222659886843802E-2</c:v>
                      </c:pt>
                      <c:pt idx="2">
                        <c:v>0.23949008092816729</c:v>
                      </c:pt>
                      <c:pt idx="3">
                        <c:v>0.26785074840650291</c:v>
                      </c:pt>
                      <c:pt idx="4">
                        <c:v>0.41230394614337895</c:v>
                      </c:pt>
                      <c:pt idx="5">
                        <c:v>0.59578887058655017</c:v>
                      </c:pt>
                    </c:numCache>
                  </c:numRef>
                </c:val>
                <c:smooth val="0"/>
                <c:extLst xmlns:c15="http://schemas.microsoft.com/office/drawing/2012/chart">
                  <c:ext xmlns:c16="http://schemas.microsoft.com/office/drawing/2014/chart" uri="{C3380CC4-5D6E-409C-BE32-E72D297353CC}">
                    <c16:uniqueId val="{0000000E-F5CD-4AFE-897E-6ADCC357C033}"/>
                  </c:ext>
                </c:extLst>
              </c15:ser>
            </c15:filteredLineSeries>
            <c15:filteredLineSeries>
              <c15:ser>
                <c:idx val="13"/>
                <c:order val="13"/>
                <c:tx>
                  <c:strRef>
                    <c:extLst xmlns:c15="http://schemas.microsoft.com/office/drawing/2012/chart">
                      <c:ext xmlns:c15="http://schemas.microsoft.com/office/drawing/2012/chart" uri="{02D57815-91ED-43cb-92C2-25804820EDAC}">
                        <c15:formulaRef>
                          <c15:sqref>'Slide 19 - Data'!$A$16:$B$16</c15:sqref>
                        </c15:formulaRef>
                      </c:ext>
                    </c:extLst>
                    <c:strCache>
                      <c:ptCount val="2"/>
                      <c:pt idx="0">
                        <c:v>Hawaii</c:v>
                      </c:pt>
                      <c:pt idx="1">
                        <c:v>Average Family Premium % Change, Cumulative Hawaii</c:v>
                      </c:pt>
                    </c:strCache>
                  </c:strRef>
                </c:tx>
                <c:spPr>
                  <a:ln w="28575" cap="rnd">
                    <a:solidFill>
                      <a:schemeClr val="accent2">
                        <a:lumMod val="80000"/>
                        <a:lumOff val="2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Data'!$C$16:$H$16</c15:sqref>
                        </c15:formulaRef>
                      </c:ext>
                    </c:extLst>
                    <c:numCache>
                      <c:formatCode>0.0%</c:formatCode>
                      <c:ptCount val="6"/>
                      <c:pt idx="0" formatCode="0%">
                        <c:v>0</c:v>
                      </c:pt>
                      <c:pt idx="1">
                        <c:v>4.6877274712476345E-2</c:v>
                      </c:pt>
                      <c:pt idx="2">
                        <c:v>0.16166836511864902</c:v>
                      </c:pt>
                      <c:pt idx="3">
                        <c:v>0.34750327558596594</c:v>
                      </c:pt>
                      <c:pt idx="4">
                        <c:v>0.40071334983258117</c:v>
                      </c:pt>
                      <c:pt idx="5">
                        <c:v>0.34946862716552629</c:v>
                      </c:pt>
                    </c:numCache>
                  </c:numRef>
                </c:val>
                <c:smooth val="0"/>
                <c:extLst xmlns:c15="http://schemas.microsoft.com/office/drawing/2012/chart">
                  <c:ext xmlns:c16="http://schemas.microsoft.com/office/drawing/2014/chart" uri="{C3380CC4-5D6E-409C-BE32-E72D297353CC}">
                    <c16:uniqueId val="{0000000F-F5CD-4AFE-897E-6ADCC357C033}"/>
                  </c:ext>
                </c:extLst>
              </c15:ser>
            </c15:filteredLineSeries>
            <c15:filteredLineSeries>
              <c15:ser>
                <c:idx val="14"/>
                <c:order val="14"/>
                <c:tx>
                  <c:strRef>
                    <c:extLst xmlns:c15="http://schemas.microsoft.com/office/drawing/2012/chart">
                      <c:ext xmlns:c15="http://schemas.microsoft.com/office/drawing/2012/chart" uri="{02D57815-91ED-43cb-92C2-25804820EDAC}">
                        <c15:formulaRef>
                          <c15:sqref>'Slide 19 - Data'!$A$17:$B$17</c15:sqref>
                        </c15:formulaRef>
                      </c:ext>
                    </c:extLst>
                    <c:strCache>
                      <c:ptCount val="2"/>
                      <c:pt idx="0">
                        <c:v>Idaho</c:v>
                      </c:pt>
                      <c:pt idx="1">
                        <c:v>Average Family Premium % Change, Cumulative Idaho</c:v>
                      </c:pt>
                    </c:strCache>
                  </c:strRef>
                </c:tx>
                <c:spPr>
                  <a:ln w="28575" cap="rnd">
                    <a:solidFill>
                      <a:schemeClr val="accent3">
                        <a:lumMod val="80000"/>
                        <a:lumOff val="2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Data'!$C$17:$H$17</c15:sqref>
                        </c15:formulaRef>
                      </c:ext>
                    </c:extLst>
                    <c:numCache>
                      <c:formatCode>0.0%</c:formatCode>
                      <c:ptCount val="6"/>
                      <c:pt idx="0" formatCode="0%">
                        <c:v>0</c:v>
                      </c:pt>
                      <c:pt idx="1">
                        <c:v>6.2447960033305577E-2</c:v>
                      </c:pt>
                      <c:pt idx="2">
                        <c:v>0.26341684959503442</c:v>
                      </c:pt>
                      <c:pt idx="3">
                        <c:v>0.29952312466883657</c:v>
                      </c:pt>
                      <c:pt idx="4">
                        <c:v>0.45772462341987735</c:v>
                      </c:pt>
                      <c:pt idx="5">
                        <c:v>0.49784270683521309</c:v>
                      </c:pt>
                    </c:numCache>
                  </c:numRef>
                </c:val>
                <c:smooth val="0"/>
                <c:extLst xmlns:c15="http://schemas.microsoft.com/office/drawing/2012/chart">
                  <c:ext xmlns:c16="http://schemas.microsoft.com/office/drawing/2014/chart" uri="{C3380CC4-5D6E-409C-BE32-E72D297353CC}">
                    <c16:uniqueId val="{00000010-F5CD-4AFE-897E-6ADCC357C033}"/>
                  </c:ext>
                </c:extLst>
              </c15:ser>
            </c15:filteredLineSeries>
            <c15:filteredLineSeries>
              <c15:ser>
                <c:idx val="15"/>
                <c:order val="15"/>
                <c:tx>
                  <c:strRef>
                    <c:extLst xmlns:c15="http://schemas.microsoft.com/office/drawing/2012/chart">
                      <c:ext xmlns:c15="http://schemas.microsoft.com/office/drawing/2012/chart" uri="{02D57815-91ED-43cb-92C2-25804820EDAC}">
                        <c15:formulaRef>
                          <c15:sqref>'Slide 19 - Data'!$A$18:$B$18</c15:sqref>
                        </c15:formulaRef>
                      </c:ext>
                    </c:extLst>
                    <c:strCache>
                      <c:ptCount val="2"/>
                      <c:pt idx="0">
                        <c:v>Illinois</c:v>
                      </c:pt>
                      <c:pt idx="1">
                        <c:v>Average Family Premium % Change, Cumulative Illinois</c:v>
                      </c:pt>
                    </c:strCache>
                  </c:strRef>
                </c:tx>
                <c:spPr>
                  <a:ln w="28575" cap="rnd">
                    <a:solidFill>
                      <a:schemeClr val="accent4">
                        <a:lumMod val="80000"/>
                        <a:lumOff val="2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Data'!$C$18:$H$18</c15:sqref>
                        </c15:formulaRef>
                      </c:ext>
                    </c:extLst>
                    <c:numCache>
                      <c:formatCode>0.0%</c:formatCode>
                      <c:ptCount val="6"/>
                      <c:pt idx="0" formatCode="0%">
                        <c:v>0</c:v>
                      </c:pt>
                      <c:pt idx="1">
                        <c:v>0.11610733830025714</c:v>
                      </c:pt>
                      <c:pt idx="2">
                        <c:v>0.13582119074306059</c:v>
                      </c:pt>
                      <c:pt idx="3">
                        <c:v>0.29597151710951408</c:v>
                      </c:pt>
                      <c:pt idx="4">
                        <c:v>0.36210193182567418</c:v>
                      </c:pt>
                      <c:pt idx="5">
                        <c:v>0.37654117491923256</c:v>
                      </c:pt>
                    </c:numCache>
                  </c:numRef>
                </c:val>
                <c:smooth val="0"/>
                <c:extLst xmlns:c15="http://schemas.microsoft.com/office/drawing/2012/chart">
                  <c:ext xmlns:c16="http://schemas.microsoft.com/office/drawing/2014/chart" uri="{C3380CC4-5D6E-409C-BE32-E72D297353CC}">
                    <c16:uniqueId val="{00000011-F5CD-4AFE-897E-6ADCC357C033}"/>
                  </c:ext>
                </c:extLst>
              </c15:ser>
            </c15:filteredLineSeries>
            <c15:filteredLineSeries>
              <c15:ser>
                <c:idx val="16"/>
                <c:order val="16"/>
                <c:tx>
                  <c:strRef>
                    <c:extLst xmlns:c15="http://schemas.microsoft.com/office/drawing/2012/chart">
                      <c:ext xmlns:c15="http://schemas.microsoft.com/office/drawing/2012/chart" uri="{02D57815-91ED-43cb-92C2-25804820EDAC}">
                        <c15:formulaRef>
                          <c15:sqref>'Slide 19 - Data'!$A$19:$B$19</c15:sqref>
                        </c15:formulaRef>
                      </c:ext>
                    </c:extLst>
                    <c:strCache>
                      <c:ptCount val="2"/>
                      <c:pt idx="0">
                        <c:v>Indiana</c:v>
                      </c:pt>
                      <c:pt idx="1">
                        <c:v>Average Family Premium % Change, Cumulative Indiana</c:v>
                      </c:pt>
                    </c:strCache>
                  </c:strRef>
                </c:tx>
                <c:spPr>
                  <a:ln w="28575" cap="rnd">
                    <a:solidFill>
                      <a:schemeClr val="accent5">
                        <a:lumMod val="80000"/>
                        <a:lumOff val="2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Data'!$C$19:$H$19</c15:sqref>
                        </c15:formulaRef>
                      </c:ext>
                    </c:extLst>
                    <c:numCache>
                      <c:formatCode>0.0%</c:formatCode>
                      <c:ptCount val="6"/>
                      <c:pt idx="0" formatCode="0%">
                        <c:v>0</c:v>
                      </c:pt>
                      <c:pt idx="1">
                        <c:v>6.8714742064840614E-2</c:v>
                      </c:pt>
                      <c:pt idx="2">
                        <c:v>0.16366478624345818</c:v>
                      </c:pt>
                      <c:pt idx="3">
                        <c:v>0.2406035478828247</c:v>
                      </c:pt>
                      <c:pt idx="4">
                        <c:v>0.43879562291850743</c:v>
                      </c:pt>
                      <c:pt idx="5">
                        <c:v>0.44640793855773808</c:v>
                      </c:pt>
                    </c:numCache>
                  </c:numRef>
                </c:val>
                <c:smooth val="0"/>
                <c:extLst xmlns:c15="http://schemas.microsoft.com/office/drawing/2012/chart">
                  <c:ext xmlns:c16="http://schemas.microsoft.com/office/drawing/2014/chart" uri="{C3380CC4-5D6E-409C-BE32-E72D297353CC}">
                    <c16:uniqueId val="{00000012-F5CD-4AFE-897E-6ADCC357C033}"/>
                  </c:ext>
                </c:extLst>
              </c15:ser>
            </c15:filteredLineSeries>
            <c15:filteredLineSeries>
              <c15:ser>
                <c:idx val="17"/>
                <c:order val="17"/>
                <c:tx>
                  <c:strRef>
                    <c:extLst xmlns:c15="http://schemas.microsoft.com/office/drawing/2012/chart">
                      <c:ext xmlns:c15="http://schemas.microsoft.com/office/drawing/2012/chart" uri="{02D57815-91ED-43cb-92C2-25804820EDAC}">
                        <c15:formulaRef>
                          <c15:sqref>'Slide 19 - Data'!$A$20:$B$20</c15:sqref>
                        </c15:formulaRef>
                      </c:ext>
                    </c:extLst>
                    <c:strCache>
                      <c:ptCount val="2"/>
                      <c:pt idx="0">
                        <c:v>Iowa</c:v>
                      </c:pt>
                      <c:pt idx="1">
                        <c:v>Average Family Premium % Change, Cumulative Iowa</c:v>
                      </c:pt>
                    </c:strCache>
                  </c:strRef>
                </c:tx>
                <c:spPr>
                  <a:ln w="28575" cap="rnd">
                    <a:solidFill>
                      <a:schemeClr val="accent6">
                        <a:lumMod val="80000"/>
                        <a:lumOff val="2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Data'!$C$20:$H$20</c15:sqref>
                        </c15:formulaRef>
                      </c:ext>
                    </c:extLst>
                    <c:numCache>
                      <c:formatCode>0.0%</c:formatCode>
                      <c:ptCount val="6"/>
                      <c:pt idx="0" formatCode="0%">
                        <c:v>0</c:v>
                      </c:pt>
                      <c:pt idx="1">
                        <c:v>0.10629316960859554</c:v>
                      </c:pt>
                      <c:pt idx="2">
                        <c:v>0.24765924788948579</c:v>
                      </c:pt>
                      <c:pt idx="3">
                        <c:v>0.31128165771297006</c:v>
                      </c:pt>
                      <c:pt idx="4">
                        <c:v>0.43914044512663086</c:v>
                      </c:pt>
                      <c:pt idx="5">
                        <c:v>0.57843438219493482</c:v>
                      </c:pt>
                    </c:numCache>
                  </c:numRef>
                </c:val>
                <c:smooth val="0"/>
                <c:extLst xmlns:c15="http://schemas.microsoft.com/office/drawing/2012/chart">
                  <c:ext xmlns:c16="http://schemas.microsoft.com/office/drawing/2014/chart" uri="{C3380CC4-5D6E-409C-BE32-E72D297353CC}">
                    <c16:uniqueId val="{00000013-F5CD-4AFE-897E-6ADCC357C033}"/>
                  </c:ext>
                </c:extLst>
              </c15:ser>
            </c15:filteredLineSeries>
            <c15:filteredLineSeries>
              <c15:ser>
                <c:idx val="18"/>
                <c:order val="18"/>
                <c:tx>
                  <c:strRef>
                    <c:extLst xmlns:c15="http://schemas.microsoft.com/office/drawing/2012/chart">
                      <c:ext xmlns:c15="http://schemas.microsoft.com/office/drawing/2012/chart" uri="{02D57815-91ED-43cb-92C2-25804820EDAC}">
                        <c15:formulaRef>
                          <c15:sqref>'Slide 19 - Data'!$A$21:$B$21</c15:sqref>
                        </c15:formulaRef>
                      </c:ext>
                    </c:extLst>
                    <c:strCache>
                      <c:ptCount val="2"/>
                      <c:pt idx="0">
                        <c:v>Kansas</c:v>
                      </c:pt>
                      <c:pt idx="1">
                        <c:v>Average Family Premium % Change, Cumulative Kansas</c:v>
                      </c:pt>
                    </c:strCache>
                  </c:strRef>
                </c:tx>
                <c:spPr>
                  <a:ln w="28575" cap="rnd">
                    <a:solidFill>
                      <a:schemeClr val="accent1">
                        <a:lumMod val="8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Data'!$C$21:$H$21</c15:sqref>
                        </c15:formulaRef>
                      </c:ext>
                    </c:extLst>
                    <c:numCache>
                      <c:formatCode>0.0%</c:formatCode>
                      <c:ptCount val="6"/>
                      <c:pt idx="0" formatCode="0%">
                        <c:v>0</c:v>
                      </c:pt>
                      <c:pt idx="1">
                        <c:v>8.2924130299467463E-2</c:v>
                      </c:pt>
                      <c:pt idx="2">
                        <c:v>0.15775641468981258</c:v>
                      </c:pt>
                      <c:pt idx="3">
                        <c:v>0.26073725707172002</c:v>
                      </c:pt>
                      <c:pt idx="4">
                        <c:v>0.30486202365308807</c:v>
                      </c:pt>
                      <c:pt idx="5">
                        <c:v>0.33045162182723564</c:v>
                      </c:pt>
                    </c:numCache>
                  </c:numRef>
                </c:val>
                <c:smooth val="0"/>
                <c:extLst xmlns:c15="http://schemas.microsoft.com/office/drawing/2012/chart">
                  <c:ext xmlns:c16="http://schemas.microsoft.com/office/drawing/2014/chart" uri="{C3380CC4-5D6E-409C-BE32-E72D297353CC}">
                    <c16:uniqueId val="{00000014-F5CD-4AFE-897E-6ADCC357C033}"/>
                  </c:ext>
                </c:extLst>
              </c15:ser>
            </c15:filteredLineSeries>
            <c15:filteredLineSeries>
              <c15:ser>
                <c:idx val="19"/>
                <c:order val="19"/>
                <c:tx>
                  <c:strRef>
                    <c:extLst xmlns:c15="http://schemas.microsoft.com/office/drawing/2012/chart">
                      <c:ext xmlns:c15="http://schemas.microsoft.com/office/drawing/2012/chart" uri="{02D57815-91ED-43cb-92C2-25804820EDAC}">
                        <c15:formulaRef>
                          <c15:sqref>'Slide 19 - Data'!$A$22:$B$22</c15:sqref>
                        </c15:formulaRef>
                      </c:ext>
                    </c:extLst>
                    <c:strCache>
                      <c:ptCount val="2"/>
                      <c:pt idx="0">
                        <c:v>Kentucky</c:v>
                      </c:pt>
                      <c:pt idx="1">
                        <c:v>Average Family Premium % Change, Cumulative Kentucky</c:v>
                      </c:pt>
                    </c:strCache>
                  </c:strRef>
                </c:tx>
                <c:spPr>
                  <a:ln w="28575" cap="rnd">
                    <a:solidFill>
                      <a:schemeClr val="accent2">
                        <a:lumMod val="8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Data'!$C$22:$H$22</c15:sqref>
                        </c15:formulaRef>
                      </c:ext>
                    </c:extLst>
                    <c:numCache>
                      <c:formatCode>0.0%</c:formatCode>
                      <c:ptCount val="6"/>
                      <c:pt idx="0" formatCode="0%">
                        <c:v>0</c:v>
                      </c:pt>
                      <c:pt idx="1">
                        <c:v>2.9837192709346824E-3</c:v>
                      </c:pt>
                      <c:pt idx="2">
                        <c:v>7.8160472206006359E-2</c:v>
                      </c:pt>
                      <c:pt idx="3">
                        <c:v>9.9305960952195627E-2</c:v>
                      </c:pt>
                      <c:pt idx="4">
                        <c:v>0.33696568722838427</c:v>
                      </c:pt>
                      <c:pt idx="5">
                        <c:v>0.39657520918466627</c:v>
                      </c:pt>
                    </c:numCache>
                  </c:numRef>
                </c:val>
                <c:smooth val="0"/>
                <c:extLst xmlns:c15="http://schemas.microsoft.com/office/drawing/2012/chart">
                  <c:ext xmlns:c16="http://schemas.microsoft.com/office/drawing/2014/chart" uri="{C3380CC4-5D6E-409C-BE32-E72D297353CC}">
                    <c16:uniqueId val="{00000015-F5CD-4AFE-897E-6ADCC357C033}"/>
                  </c:ext>
                </c:extLst>
              </c15:ser>
            </c15:filteredLineSeries>
            <c15:filteredLineSeries>
              <c15:ser>
                <c:idx val="20"/>
                <c:order val="20"/>
                <c:tx>
                  <c:strRef>
                    <c:extLst xmlns:c15="http://schemas.microsoft.com/office/drawing/2012/chart">
                      <c:ext xmlns:c15="http://schemas.microsoft.com/office/drawing/2012/chart" uri="{02D57815-91ED-43cb-92C2-25804820EDAC}">
                        <c15:formulaRef>
                          <c15:sqref>'Slide 19 - Data'!$A$23:$B$23</c15:sqref>
                        </c15:formulaRef>
                      </c:ext>
                    </c:extLst>
                    <c:strCache>
                      <c:ptCount val="2"/>
                      <c:pt idx="0">
                        <c:v>Louisiana</c:v>
                      </c:pt>
                      <c:pt idx="1">
                        <c:v>Average Family Premium % Change, Cumulative Louisiana</c:v>
                      </c:pt>
                    </c:strCache>
                  </c:strRef>
                </c:tx>
                <c:spPr>
                  <a:ln w="28575" cap="rnd">
                    <a:solidFill>
                      <a:schemeClr val="accent3">
                        <a:lumMod val="8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Data'!$C$23:$H$23</c15:sqref>
                        </c15:formulaRef>
                      </c:ext>
                    </c:extLst>
                    <c:numCache>
                      <c:formatCode>0.0%</c:formatCode>
                      <c:ptCount val="6"/>
                      <c:pt idx="0" formatCode="0%">
                        <c:v>0</c:v>
                      </c:pt>
                      <c:pt idx="1">
                        <c:v>0.14559386973180077</c:v>
                      </c:pt>
                      <c:pt idx="2">
                        <c:v>0.27040966696139113</c:v>
                      </c:pt>
                      <c:pt idx="3">
                        <c:v>0.28205128205128205</c:v>
                      </c:pt>
                      <c:pt idx="4">
                        <c:v>0.40229885057471265</c:v>
                      </c:pt>
                      <c:pt idx="5">
                        <c:v>0.42241379310344829</c:v>
                      </c:pt>
                    </c:numCache>
                  </c:numRef>
                </c:val>
                <c:smooth val="0"/>
                <c:extLst xmlns:c15="http://schemas.microsoft.com/office/drawing/2012/chart">
                  <c:ext xmlns:c16="http://schemas.microsoft.com/office/drawing/2014/chart" uri="{C3380CC4-5D6E-409C-BE32-E72D297353CC}">
                    <c16:uniqueId val="{00000016-F5CD-4AFE-897E-6ADCC357C033}"/>
                  </c:ext>
                </c:extLst>
              </c15:ser>
            </c15:filteredLineSeries>
            <c15:filteredLineSeries>
              <c15:ser>
                <c:idx val="21"/>
                <c:order val="21"/>
                <c:tx>
                  <c:strRef>
                    <c:extLst xmlns:c15="http://schemas.microsoft.com/office/drawing/2012/chart">
                      <c:ext xmlns:c15="http://schemas.microsoft.com/office/drawing/2012/chart" uri="{02D57815-91ED-43cb-92C2-25804820EDAC}">
                        <c15:formulaRef>
                          <c15:sqref>'Slide 19 - Data'!$A$24:$B$24</c15:sqref>
                        </c15:formulaRef>
                      </c:ext>
                    </c:extLst>
                    <c:strCache>
                      <c:ptCount val="2"/>
                      <c:pt idx="0">
                        <c:v>Maine</c:v>
                      </c:pt>
                      <c:pt idx="1">
                        <c:v>Average Family Premium % Change, Cumulative Maine</c:v>
                      </c:pt>
                    </c:strCache>
                  </c:strRef>
                </c:tx>
                <c:spPr>
                  <a:ln w="28575" cap="rnd">
                    <a:solidFill>
                      <a:schemeClr val="accent4">
                        <a:lumMod val="8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Data'!$C$24:$H$24</c15:sqref>
                        </c15:formulaRef>
                      </c:ext>
                    </c:extLst>
                    <c:numCache>
                      <c:formatCode>0.0%</c:formatCode>
                      <c:ptCount val="6"/>
                      <c:pt idx="0" formatCode="0%">
                        <c:v>0</c:v>
                      </c:pt>
                      <c:pt idx="1">
                        <c:v>4.793070259865255E-2</c:v>
                      </c:pt>
                      <c:pt idx="2">
                        <c:v>3.4135386589669553E-2</c:v>
                      </c:pt>
                      <c:pt idx="3">
                        <c:v>0.117869746551171</c:v>
                      </c:pt>
                      <c:pt idx="4">
                        <c:v>0.33018928456849533</c:v>
                      </c:pt>
                      <c:pt idx="5">
                        <c:v>0.38787295476419636</c:v>
                      </c:pt>
                    </c:numCache>
                  </c:numRef>
                </c:val>
                <c:smooth val="0"/>
                <c:extLst xmlns:c15="http://schemas.microsoft.com/office/drawing/2012/chart">
                  <c:ext xmlns:c16="http://schemas.microsoft.com/office/drawing/2014/chart" uri="{C3380CC4-5D6E-409C-BE32-E72D297353CC}">
                    <c16:uniqueId val="{00000017-F5CD-4AFE-897E-6ADCC357C033}"/>
                  </c:ext>
                </c:extLst>
              </c15:ser>
            </c15:filteredLineSeries>
            <c15:filteredLineSeries>
              <c15:ser>
                <c:idx val="22"/>
                <c:order val="22"/>
                <c:tx>
                  <c:strRef>
                    <c:extLst xmlns:c15="http://schemas.microsoft.com/office/drawing/2012/chart">
                      <c:ext xmlns:c15="http://schemas.microsoft.com/office/drawing/2012/chart" uri="{02D57815-91ED-43cb-92C2-25804820EDAC}">
                        <c15:formulaRef>
                          <c15:sqref>'Slide 19 - Data'!$A$25:$B$25</c15:sqref>
                        </c15:formulaRef>
                      </c:ext>
                    </c:extLst>
                    <c:strCache>
                      <c:ptCount val="2"/>
                      <c:pt idx="0">
                        <c:v>Maryland</c:v>
                      </c:pt>
                      <c:pt idx="1">
                        <c:v>Average Family Premium % Change, Cumulative Maryland</c:v>
                      </c:pt>
                    </c:strCache>
                  </c:strRef>
                </c:tx>
                <c:spPr>
                  <a:ln w="28575" cap="rnd">
                    <a:solidFill>
                      <a:schemeClr val="accent5">
                        <a:lumMod val="8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Data'!$C$25:$H$25</c15:sqref>
                        </c15:formulaRef>
                      </c:ext>
                    </c:extLst>
                    <c:numCache>
                      <c:formatCode>0.0%</c:formatCode>
                      <c:ptCount val="6"/>
                      <c:pt idx="0" formatCode="0%">
                        <c:v>0</c:v>
                      </c:pt>
                      <c:pt idx="1">
                        <c:v>3.297420829252367E-2</c:v>
                      </c:pt>
                      <c:pt idx="2">
                        <c:v>0.17277179236043094</c:v>
                      </c:pt>
                      <c:pt idx="3">
                        <c:v>0.23506366307541626</c:v>
                      </c:pt>
                      <c:pt idx="4">
                        <c:v>0.32451844596800522</c:v>
                      </c:pt>
                      <c:pt idx="5">
                        <c:v>0.41351616062683644</c:v>
                      </c:pt>
                    </c:numCache>
                  </c:numRef>
                </c:val>
                <c:smooth val="0"/>
                <c:extLst xmlns:c15="http://schemas.microsoft.com/office/drawing/2012/chart">
                  <c:ext xmlns:c16="http://schemas.microsoft.com/office/drawing/2014/chart" uri="{C3380CC4-5D6E-409C-BE32-E72D297353CC}">
                    <c16:uniqueId val="{00000018-F5CD-4AFE-897E-6ADCC357C033}"/>
                  </c:ext>
                </c:extLst>
              </c15:ser>
            </c15:filteredLineSeries>
            <c15:filteredLineSeries>
              <c15:ser>
                <c:idx val="23"/>
                <c:order val="23"/>
                <c:tx>
                  <c:strRef>
                    <c:extLst xmlns:c15="http://schemas.microsoft.com/office/drawing/2012/chart">
                      <c:ext xmlns:c15="http://schemas.microsoft.com/office/drawing/2012/chart" uri="{02D57815-91ED-43cb-92C2-25804820EDAC}">
                        <c15:formulaRef>
                          <c15:sqref>'Slide 19 - Data'!$A$26:$B$26</c15:sqref>
                        </c15:formulaRef>
                      </c:ext>
                    </c:extLst>
                    <c:strCache>
                      <c:ptCount val="2"/>
                      <c:pt idx="0">
                        <c:v>Massachusetts</c:v>
                      </c:pt>
                      <c:pt idx="1">
                        <c:v>Average Family Premium % Change, Cumulative Massachusetts</c:v>
                      </c:pt>
                    </c:strCache>
                  </c:strRef>
                </c:tx>
                <c:spPr>
                  <a:ln w="28575" cap="rnd">
                    <a:solidFill>
                      <a:schemeClr val="accent6">
                        <a:lumMod val="8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Data'!$C$26:$H$26</c15:sqref>
                        </c15:formulaRef>
                      </c:ext>
                    </c:extLst>
                    <c:numCache>
                      <c:formatCode>0.0%</c:formatCode>
                      <c:ptCount val="6"/>
                      <c:pt idx="0" formatCode="0%">
                        <c:v>0</c:v>
                      </c:pt>
                      <c:pt idx="1">
                        <c:v>2.7782693328614404E-2</c:v>
                      </c:pt>
                      <c:pt idx="2">
                        <c:v>8.853890166932106E-2</c:v>
                      </c:pt>
                      <c:pt idx="3">
                        <c:v>0.24184510116203622</c:v>
                      </c:pt>
                      <c:pt idx="4">
                        <c:v>0.26372913348669852</c:v>
                      </c:pt>
                      <c:pt idx="5">
                        <c:v>0.30732023830590455</c:v>
                      </c:pt>
                    </c:numCache>
                  </c:numRef>
                </c:val>
                <c:smooth val="0"/>
                <c:extLst xmlns:c15="http://schemas.microsoft.com/office/drawing/2012/chart">
                  <c:ext xmlns:c16="http://schemas.microsoft.com/office/drawing/2014/chart" uri="{C3380CC4-5D6E-409C-BE32-E72D297353CC}">
                    <c16:uniqueId val="{00000019-F5CD-4AFE-897E-6ADCC357C033}"/>
                  </c:ext>
                </c:extLst>
              </c15:ser>
            </c15:filteredLineSeries>
            <c15:filteredLineSeries>
              <c15:ser>
                <c:idx val="24"/>
                <c:order val="24"/>
                <c:tx>
                  <c:strRef>
                    <c:extLst xmlns:c15="http://schemas.microsoft.com/office/drawing/2012/chart">
                      <c:ext xmlns:c15="http://schemas.microsoft.com/office/drawing/2012/chart" uri="{02D57815-91ED-43cb-92C2-25804820EDAC}">
                        <c15:formulaRef>
                          <c15:sqref>'Slide 19 - Data'!$A$27:$B$27</c15:sqref>
                        </c15:formulaRef>
                      </c:ext>
                    </c:extLst>
                    <c:strCache>
                      <c:ptCount val="2"/>
                      <c:pt idx="0">
                        <c:v>Michigan</c:v>
                      </c:pt>
                      <c:pt idx="1">
                        <c:v>Average Family Premium % Change, Cumulative Michigan</c:v>
                      </c:pt>
                    </c:strCache>
                  </c:strRef>
                </c:tx>
                <c:spPr>
                  <a:ln w="28575" cap="rnd">
                    <a:solidFill>
                      <a:schemeClr val="accent1">
                        <a:lumMod val="60000"/>
                        <a:lumOff val="4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Data'!$C$27:$H$27</c15:sqref>
                        </c15:formulaRef>
                      </c:ext>
                    </c:extLst>
                    <c:numCache>
                      <c:formatCode>0.0%</c:formatCode>
                      <c:ptCount val="6"/>
                      <c:pt idx="0" formatCode="0%">
                        <c:v>0</c:v>
                      </c:pt>
                      <c:pt idx="1">
                        <c:v>5.4226034029602986E-2</c:v>
                      </c:pt>
                      <c:pt idx="2">
                        <c:v>8.0924055886014659E-2</c:v>
                      </c:pt>
                      <c:pt idx="3">
                        <c:v>0.30924055886014662</c:v>
                      </c:pt>
                      <c:pt idx="4">
                        <c:v>0.41271268501867481</c:v>
                      </c:pt>
                      <c:pt idx="5">
                        <c:v>0.39313874671462168</c:v>
                      </c:pt>
                    </c:numCache>
                  </c:numRef>
                </c:val>
                <c:smooth val="0"/>
                <c:extLst xmlns:c15="http://schemas.microsoft.com/office/drawing/2012/chart">
                  <c:ext xmlns:c16="http://schemas.microsoft.com/office/drawing/2014/chart" uri="{C3380CC4-5D6E-409C-BE32-E72D297353CC}">
                    <c16:uniqueId val="{0000001A-F5CD-4AFE-897E-6ADCC357C033}"/>
                  </c:ext>
                </c:extLst>
              </c15:ser>
            </c15:filteredLineSeries>
            <c15:filteredLineSeries>
              <c15:ser>
                <c:idx val="25"/>
                <c:order val="25"/>
                <c:tx>
                  <c:strRef>
                    <c:extLst xmlns:c15="http://schemas.microsoft.com/office/drawing/2012/chart">
                      <c:ext xmlns:c15="http://schemas.microsoft.com/office/drawing/2012/chart" uri="{02D57815-91ED-43cb-92C2-25804820EDAC}">
                        <c15:formulaRef>
                          <c15:sqref>'Slide 19 - Data'!$A$28:$B$28</c15:sqref>
                        </c15:formulaRef>
                      </c:ext>
                    </c:extLst>
                    <c:strCache>
                      <c:ptCount val="2"/>
                      <c:pt idx="0">
                        <c:v>Minnesota</c:v>
                      </c:pt>
                      <c:pt idx="1">
                        <c:v>Average Family Premium % Change, Cumulative Minnesota</c:v>
                      </c:pt>
                    </c:strCache>
                  </c:strRef>
                </c:tx>
                <c:spPr>
                  <a:ln w="28575" cap="rnd">
                    <a:solidFill>
                      <a:schemeClr val="accent2">
                        <a:lumMod val="60000"/>
                        <a:lumOff val="4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Data'!$C$28:$H$28</c15:sqref>
                        </c15:formulaRef>
                      </c:ext>
                    </c:extLst>
                    <c:numCache>
                      <c:formatCode>0.0%</c:formatCode>
                      <c:ptCount val="6"/>
                      <c:pt idx="0" formatCode="0%">
                        <c:v>0</c:v>
                      </c:pt>
                      <c:pt idx="1">
                        <c:v>-4.6270673788532078E-2</c:v>
                      </c:pt>
                      <c:pt idx="2">
                        <c:v>8.9194928888602865E-2</c:v>
                      </c:pt>
                      <c:pt idx="3">
                        <c:v>0.19100328206448292</c:v>
                      </c:pt>
                      <c:pt idx="4">
                        <c:v>0.3354141193126971</c:v>
                      </c:pt>
                      <c:pt idx="5">
                        <c:v>0.37248214170796062</c:v>
                      </c:pt>
                    </c:numCache>
                  </c:numRef>
                </c:val>
                <c:smooth val="0"/>
                <c:extLst xmlns:c15="http://schemas.microsoft.com/office/drawing/2012/chart">
                  <c:ext xmlns:c16="http://schemas.microsoft.com/office/drawing/2014/chart" uri="{C3380CC4-5D6E-409C-BE32-E72D297353CC}">
                    <c16:uniqueId val="{0000001B-F5CD-4AFE-897E-6ADCC357C033}"/>
                  </c:ext>
                </c:extLst>
              </c15:ser>
            </c15:filteredLineSeries>
            <c15:filteredLineSeries>
              <c15:ser>
                <c:idx val="26"/>
                <c:order val="26"/>
                <c:tx>
                  <c:strRef>
                    <c:extLst xmlns:c15="http://schemas.microsoft.com/office/drawing/2012/chart">
                      <c:ext xmlns:c15="http://schemas.microsoft.com/office/drawing/2012/chart" uri="{02D57815-91ED-43cb-92C2-25804820EDAC}">
                        <c15:formulaRef>
                          <c15:sqref>'Slide 19 - Data'!$A$29:$B$29</c15:sqref>
                        </c15:formulaRef>
                      </c:ext>
                    </c:extLst>
                    <c:strCache>
                      <c:ptCount val="2"/>
                      <c:pt idx="0">
                        <c:v>Mississippi</c:v>
                      </c:pt>
                      <c:pt idx="1">
                        <c:v>Average Family Premium % Change, Cumulative Mississippi</c:v>
                      </c:pt>
                    </c:strCache>
                  </c:strRef>
                </c:tx>
                <c:spPr>
                  <a:ln w="28575" cap="rnd">
                    <a:solidFill>
                      <a:schemeClr val="accent3">
                        <a:lumMod val="60000"/>
                        <a:lumOff val="4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Data'!$C$29:$H$29</c15:sqref>
                        </c15:formulaRef>
                      </c:ext>
                    </c:extLst>
                    <c:numCache>
                      <c:formatCode>0.0%</c:formatCode>
                      <c:ptCount val="6"/>
                      <c:pt idx="0" formatCode="0%">
                        <c:v>0</c:v>
                      </c:pt>
                      <c:pt idx="1">
                        <c:v>4.7168405365126675E-2</c:v>
                      </c:pt>
                      <c:pt idx="2">
                        <c:v>0.19828614008941878</c:v>
                      </c:pt>
                      <c:pt idx="3">
                        <c:v>0.29232488822652758</c:v>
                      </c:pt>
                      <c:pt idx="4">
                        <c:v>0.33084947839046197</c:v>
                      </c:pt>
                      <c:pt idx="5">
                        <c:v>0.51810730253353199</c:v>
                      </c:pt>
                    </c:numCache>
                  </c:numRef>
                </c:val>
                <c:smooth val="0"/>
                <c:extLst xmlns:c15="http://schemas.microsoft.com/office/drawing/2012/chart">
                  <c:ext xmlns:c16="http://schemas.microsoft.com/office/drawing/2014/chart" uri="{C3380CC4-5D6E-409C-BE32-E72D297353CC}">
                    <c16:uniqueId val="{0000001C-F5CD-4AFE-897E-6ADCC357C033}"/>
                  </c:ext>
                </c:extLst>
              </c15:ser>
            </c15:filteredLineSeries>
            <c15:filteredLineSeries>
              <c15:ser>
                <c:idx val="27"/>
                <c:order val="27"/>
                <c:tx>
                  <c:strRef>
                    <c:extLst xmlns:c15="http://schemas.microsoft.com/office/drawing/2012/chart">
                      <c:ext xmlns:c15="http://schemas.microsoft.com/office/drawing/2012/chart" uri="{02D57815-91ED-43cb-92C2-25804820EDAC}">
                        <c15:formulaRef>
                          <c15:sqref>'Slide 19 - Data'!$A$30:$B$30</c15:sqref>
                        </c15:formulaRef>
                      </c:ext>
                    </c:extLst>
                    <c:strCache>
                      <c:ptCount val="2"/>
                      <c:pt idx="0">
                        <c:v>Missouri</c:v>
                      </c:pt>
                      <c:pt idx="1">
                        <c:v>Average Family Premium % Change, Cumulative Missouri</c:v>
                      </c:pt>
                    </c:strCache>
                  </c:strRef>
                </c:tx>
                <c:spPr>
                  <a:ln w="28575" cap="rnd">
                    <a:solidFill>
                      <a:schemeClr val="accent4">
                        <a:lumMod val="60000"/>
                        <a:lumOff val="4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Data'!$C$30:$H$30</c15:sqref>
                        </c15:formulaRef>
                      </c:ext>
                    </c:extLst>
                    <c:numCache>
                      <c:formatCode>0.0%</c:formatCode>
                      <c:ptCount val="6"/>
                      <c:pt idx="0" formatCode="0%">
                        <c:v>0</c:v>
                      </c:pt>
                      <c:pt idx="1">
                        <c:v>9.158986175115208E-2</c:v>
                      </c:pt>
                      <c:pt idx="2">
                        <c:v>0.21320564516129031</c:v>
                      </c:pt>
                      <c:pt idx="3">
                        <c:v>0.35102246543778803</c:v>
                      </c:pt>
                      <c:pt idx="4">
                        <c:v>0.43289170506912444</c:v>
                      </c:pt>
                      <c:pt idx="5">
                        <c:v>0.57164458525345618</c:v>
                      </c:pt>
                    </c:numCache>
                  </c:numRef>
                </c:val>
                <c:smooth val="0"/>
                <c:extLst xmlns:c15="http://schemas.microsoft.com/office/drawing/2012/chart">
                  <c:ext xmlns:c16="http://schemas.microsoft.com/office/drawing/2014/chart" uri="{C3380CC4-5D6E-409C-BE32-E72D297353CC}">
                    <c16:uniqueId val="{0000001D-F5CD-4AFE-897E-6ADCC357C033}"/>
                  </c:ext>
                </c:extLst>
              </c15:ser>
            </c15:filteredLineSeries>
            <c15:filteredLineSeries>
              <c15:ser>
                <c:idx val="28"/>
                <c:order val="28"/>
                <c:tx>
                  <c:strRef>
                    <c:extLst xmlns:c15="http://schemas.microsoft.com/office/drawing/2012/chart">
                      <c:ext xmlns:c15="http://schemas.microsoft.com/office/drawing/2012/chart" uri="{02D57815-91ED-43cb-92C2-25804820EDAC}">
                        <c15:formulaRef>
                          <c15:sqref>'Slide 19 - Data'!$A$31:$B$31</c15:sqref>
                        </c15:formulaRef>
                      </c:ext>
                    </c:extLst>
                    <c:strCache>
                      <c:ptCount val="2"/>
                      <c:pt idx="0">
                        <c:v>Montana</c:v>
                      </c:pt>
                      <c:pt idx="1">
                        <c:v>Average Family Premium % Change, Cumulative Montana</c:v>
                      </c:pt>
                    </c:strCache>
                  </c:strRef>
                </c:tx>
                <c:spPr>
                  <a:ln w="28575" cap="rnd">
                    <a:solidFill>
                      <a:schemeClr val="accent5">
                        <a:lumMod val="60000"/>
                        <a:lumOff val="4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Data'!$C$31:$H$31</c15:sqref>
                        </c15:formulaRef>
                      </c:ext>
                    </c:extLst>
                    <c:numCache>
                      <c:formatCode>0.0%</c:formatCode>
                      <c:ptCount val="6"/>
                      <c:pt idx="0" formatCode="0%">
                        <c:v>0</c:v>
                      </c:pt>
                      <c:pt idx="1">
                        <c:v>4.3957558219649993E-2</c:v>
                      </c:pt>
                      <c:pt idx="2">
                        <c:v>0.19312388039134629</c:v>
                      </c:pt>
                      <c:pt idx="3">
                        <c:v>0.23549676174727849</c:v>
                      </c:pt>
                      <c:pt idx="4">
                        <c:v>0.39127738735014467</c:v>
                      </c:pt>
                      <c:pt idx="5">
                        <c:v>0.44143585503651644</c:v>
                      </c:pt>
                    </c:numCache>
                  </c:numRef>
                </c:val>
                <c:smooth val="0"/>
                <c:extLst xmlns:c15="http://schemas.microsoft.com/office/drawing/2012/chart">
                  <c:ext xmlns:c16="http://schemas.microsoft.com/office/drawing/2014/chart" uri="{C3380CC4-5D6E-409C-BE32-E72D297353CC}">
                    <c16:uniqueId val="{0000001E-F5CD-4AFE-897E-6ADCC357C033}"/>
                  </c:ext>
                </c:extLst>
              </c15:ser>
            </c15:filteredLineSeries>
            <c15:filteredLineSeries>
              <c15:ser>
                <c:idx val="29"/>
                <c:order val="29"/>
                <c:tx>
                  <c:strRef>
                    <c:extLst xmlns:c15="http://schemas.microsoft.com/office/drawing/2012/chart">
                      <c:ext xmlns:c15="http://schemas.microsoft.com/office/drawing/2012/chart" uri="{02D57815-91ED-43cb-92C2-25804820EDAC}">
                        <c15:formulaRef>
                          <c15:sqref>'Slide 19 - Data'!$A$32:$B$32</c15:sqref>
                        </c15:formulaRef>
                      </c:ext>
                    </c:extLst>
                    <c:strCache>
                      <c:ptCount val="2"/>
                      <c:pt idx="0">
                        <c:v>Nebraska</c:v>
                      </c:pt>
                      <c:pt idx="1">
                        <c:v>Average Family Premium % Change, Cumulative Nebraska</c:v>
                      </c:pt>
                    </c:strCache>
                  </c:strRef>
                </c:tx>
                <c:spPr>
                  <a:ln w="28575" cap="rnd">
                    <a:solidFill>
                      <a:schemeClr val="accent6">
                        <a:lumMod val="60000"/>
                        <a:lumOff val="4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Data'!$C$32:$H$32</c15:sqref>
                        </c15:formulaRef>
                      </c:ext>
                    </c:extLst>
                    <c:numCache>
                      <c:formatCode>0.0%</c:formatCode>
                      <c:ptCount val="6"/>
                      <c:pt idx="0" formatCode="0%">
                        <c:v>0</c:v>
                      </c:pt>
                      <c:pt idx="1">
                        <c:v>6.097560975609756E-2</c:v>
                      </c:pt>
                      <c:pt idx="2">
                        <c:v>0.17603077816492452</c:v>
                      </c:pt>
                      <c:pt idx="3">
                        <c:v>0.32106562137049943</c:v>
                      </c:pt>
                      <c:pt idx="4">
                        <c:v>0.40810104529616725</c:v>
                      </c:pt>
                      <c:pt idx="5">
                        <c:v>0.57411440185830431</c:v>
                      </c:pt>
                    </c:numCache>
                  </c:numRef>
                </c:val>
                <c:smooth val="0"/>
                <c:extLst xmlns:c15="http://schemas.microsoft.com/office/drawing/2012/chart">
                  <c:ext xmlns:c16="http://schemas.microsoft.com/office/drawing/2014/chart" uri="{C3380CC4-5D6E-409C-BE32-E72D297353CC}">
                    <c16:uniqueId val="{0000001F-F5CD-4AFE-897E-6ADCC357C033}"/>
                  </c:ext>
                </c:extLst>
              </c15:ser>
            </c15:filteredLineSeries>
            <c15:filteredLineSeries>
              <c15:ser>
                <c:idx val="30"/>
                <c:order val="30"/>
                <c:tx>
                  <c:strRef>
                    <c:extLst xmlns:c15="http://schemas.microsoft.com/office/drawing/2012/chart">
                      <c:ext xmlns:c15="http://schemas.microsoft.com/office/drawing/2012/chart" uri="{02D57815-91ED-43cb-92C2-25804820EDAC}">
                        <c15:formulaRef>
                          <c15:sqref>'Slide 19 - Data'!$A$33:$B$33</c15:sqref>
                        </c15:formulaRef>
                      </c:ext>
                    </c:extLst>
                    <c:strCache>
                      <c:ptCount val="2"/>
                      <c:pt idx="0">
                        <c:v>Nevada</c:v>
                      </c:pt>
                      <c:pt idx="1">
                        <c:v>Average Family Premium % Change, Cumulative Nevada</c:v>
                      </c:pt>
                    </c:strCache>
                  </c:strRef>
                </c:tx>
                <c:spPr>
                  <a:ln w="28575" cap="rnd">
                    <a:solidFill>
                      <a:schemeClr val="accent1">
                        <a:lumMod val="5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Data'!$C$33:$H$33</c15:sqref>
                        </c15:formulaRef>
                      </c:ext>
                    </c:extLst>
                    <c:numCache>
                      <c:formatCode>0.0%</c:formatCode>
                      <c:ptCount val="6"/>
                      <c:pt idx="0" formatCode="0%">
                        <c:v>0</c:v>
                      </c:pt>
                      <c:pt idx="1">
                        <c:v>7.6945646592826225E-2</c:v>
                      </c:pt>
                      <c:pt idx="2">
                        <c:v>0.27880877283063155</c:v>
                      </c:pt>
                      <c:pt idx="3">
                        <c:v>0.26318491894667351</c:v>
                      </c:pt>
                      <c:pt idx="4">
                        <c:v>0.37313870754786183</c:v>
                      </c:pt>
                      <c:pt idx="5">
                        <c:v>0.47458373065356119</c:v>
                      </c:pt>
                    </c:numCache>
                  </c:numRef>
                </c:val>
                <c:smooth val="0"/>
                <c:extLst xmlns:c15="http://schemas.microsoft.com/office/drawing/2012/chart">
                  <c:ext xmlns:c16="http://schemas.microsoft.com/office/drawing/2014/chart" uri="{C3380CC4-5D6E-409C-BE32-E72D297353CC}">
                    <c16:uniqueId val="{00000020-F5CD-4AFE-897E-6ADCC357C033}"/>
                  </c:ext>
                </c:extLst>
              </c15:ser>
            </c15:filteredLineSeries>
            <c15:filteredLineSeries>
              <c15:ser>
                <c:idx val="31"/>
                <c:order val="31"/>
                <c:tx>
                  <c:strRef>
                    <c:extLst xmlns:c15="http://schemas.microsoft.com/office/drawing/2012/chart">
                      <c:ext xmlns:c15="http://schemas.microsoft.com/office/drawing/2012/chart" uri="{02D57815-91ED-43cb-92C2-25804820EDAC}">
                        <c15:formulaRef>
                          <c15:sqref>'Slide 19 - Data'!$A$34:$B$34</c15:sqref>
                        </c15:formulaRef>
                      </c:ext>
                    </c:extLst>
                    <c:strCache>
                      <c:ptCount val="2"/>
                      <c:pt idx="0">
                        <c:v>New Hampshire</c:v>
                      </c:pt>
                      <c:pt idx="1">
                        <c:v>Average Family Premium % Change, Cumulative New Hampshire</c:v>
                      </c:pt>
                    </c:strCache>
                  </c:strRef>
                </c:tx>
                <c:spPr>
                  <a:ln w="28575" cap="rnd">
                    <a:solidFill>
                      <a:schemeClr val="accent2">
                        <a:lumMod val="5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Data'!$C$34:$H$34</c15:sqref>
                        </c15:formulaRef>
                      </c:ext>
                    </c:extLst>
                    <c:numCache>
                      <c:formatCode>0.0%</c:formatCode>
                      <c:ptCount val="6"/>
                      <c:pt idx="0" formatCode="0%">
                        <c:v>0</c:v>
                      </c:pt>
                      <c:pt idx="1">
                        <c:v>7.2180807005088159E-3</c:v>
                      </c:pt>
                      <c:pt idx="2">
                        <c:v>0.13643355815879776</c:v>
                      </c:pt>
                      <c:pt idx="3">
                        <c:v>0.13773517926872558</c:v>
                      </c:pt>
                      <c:pt idx="4">
                        <c:v>0.18790675659685244</c:v>
                      </c:pt>
                      <c:pt idx="5">
                        <c:v>0.43752218672346466</c:v>
                      </c:pt>
                    </c:numCache>
                  </c:numRef>
                </c:val>
                <c:smooth val="0"/>
                <c:extLst xmlns:c15="http://schemas.microsoft.com/office/drawing/2012/chart">
                  <c:ext xmlns:c16="http://schemas.microsoft.com/office/drawing/2014/chart" uri="{C3380CC4-5D6E-409C-BE32-E72D297353CC}">
                    <c16:uniqueId val="{00000021-F5CD-4AFE-897E-6ADCC357C033}"/>
                  </c:ext>
                </c:extLst>
              </c15:ser>
            </c15:filteredLineSeries>
            <c15:filteredLineSeries>
              <c15:ser>
                <c:idx val="32"/>
                <c:order val="32"/>
                <c:tx>
                  <c:strRef>
                    <c:extLst xmlns:c15="http://schemas.microsoft.com/office/drawing/2012/chart">
                      <c:ext xmlns:c15="http://schemas.microsoft.com/office/drawing/2012/chart" uri="{02D57815-91ED-43cb-92C2-25804820EDAC}">
                        <c15:formulaRef>
                          <c15:sqref>'Slide 19 - Data'!$A$35:$B$35</c15:sqref>
                        </c15:formulaRef>
                      </c:ext>
                    </c:extLst>
                    <c:strCache>
                      <c:ptCount val="2"/>
                      <c:pt idx="0">
                        <c:v>New Jersey</c:v>
                      </c:pt>
                      <c:pt idx="1">
                        <c:v>Average Family Premium % Change, Cumulative New Jersey</c:v>
                      </c:pt>
                    </c:strCache>
                  </c:strRef>
                </c:tx>
                <c:spPr>
                  <a:ln w="28575" cap="rnd">
                    <a:solidFill>
                      <a:schemeClr val="accent3">
                        <a:lumMod val="5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Data'!$C$35:$H$35</c15:sqref>
                        </c15:formulaRef>
                      </c:ext>
                    </c:extLst>
                    <c:numCache>
                      <c:formatCode>0.0%</c:formatCode>
                      <c:ptCount val="6"/>
                      <c:pt idx="0" formatCode="0%">
                        <c:v>0</c:v>
                      </c:pt>
                      <c:pt idx="1">
                        <c:v>0.11591506831740329</c:v>
                      </c:pt>
                      <c:pt idx="2">
                        <c:v>0.17262172044390275</c:v>
                      </c:pt>
                      <c:pt idx="3">
                        <c:v>0.3258708063378023</c:v>
                      </c:pt>
                      <c:pt idx="4">
                        <c:v>0.41510039130155879</c:v>
                      </c:pt>
                      <c:pt idx="5">
                        <c:v>0.41728141638334726</c:v>
                      </c:pt>
                    </c:numCache>
                  </c:numRef>
                </c:val>
                <c:smooth val="0"/>
                <c:extLst xmlns:c15="http://schemas.microsoft.com/office/drawing/2012/chart">
                  <c:ext xmlns:c16="http://schemas.microsoft.com/office/drawing/2014/chart" uri="{C3380CC4-5D6E-409C-BE32-E72D297353CC}">
                    <c16:uniqueId val="{00000022-F5CD-4AFE-897E-6ADCC357C033}"/>
                  </c:ext>
                </c:extLst>
              </c15:ser>
            </c15:filteredLineSeries>
            <c15:filteredLineSeries>
              <c15:ser>
                <c:idx val="33"/>
                <c:order val="33"/>
                <c:tx>
                  <c:strRef>
                    <c:extLst xmlns:c15="http://schemas.microsoft.com/office/drawing/2012/chart">
                      <c:ext xmlns:c15="http://schemas.microsoft.com/office/drawing/2012/chart" uri="{02D57815-91ED-43cb-92C2-25804820EDAC}">
                        <c15:formulaRef>
                          <c15:sqref>'Slide 19 - Data'!$A$36:$B$36</c15:sqref>
                        </c15:formulaRef>
                      </c:ext>
                    </c:extLst>
                    <c:strCache>
                      <c:ptCount val="2"/>
                      <c:pt idx="0">
                        <c:v>New Mexico</c:v>
                      </c:pt>
                      <c:pt idx="1">
                        <c:v>Average Family Premium % Change, Cumulative New Mexico</c:v>
                      </c:pt>
                    </c:strCache>
                  </c:strRef>
                </c:tx>
                <c:spPr>
                  <a:ln w="28575" cap="rnd">
                    <a:solidFill>
                      <a:schemeClr val="accent4">
                        <a:lumMod val="5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Data'!$C$36:$H$36</c15:sqref>
                        </c15:formulaRef>
                      </c:ext>
                    </c:extLst>
                    <c:numCache>
                      <c:formatCode>0.0%</c:formatCode>
                      <c:ptCount val="6"/>
                      <c:pt idx="0" formatCode="0%">
                        <c:v>0</c:v>
                      </c:pt>
                      <c:pt idx="1">
                        <c:v>-7.7645830614641786E-3</c:v>
                      </c:pt>
                      <c:pt idx="2">
                        <c:v>0.13199791204489103</c:v>
                      </c:pt>
                      <c:pt idx="3">
                        <c:v>0.22262821349340989</c:v>
                      </c:pt>
                      <c:pt idx="4">
                        <c:v>0.25179433642176691</c:v>
                      </c:pt>
                      <c:pt idx="5">
                        <c:v>0.33309408847709776</c:v>
                      </c:pt>
                    </c:numCache>
                  </c:numRef>
                </c:val>
                <c:smooth val="0"/>
                <c:extLst xmlns:c15="http://schemas.microsoft.com/office/drawing/2012/chart">
                  <c:ext xmlns:c16="http://schemas.microsoft.com/office/drawing/2014/chart" uri="{C3380CC4-5D6E-409C-BE32-E72D297353CC}">
                    <c16:uniqueId val="{00000023-F5CD-4AFE-897E-6ADCC357C033}"/>
                  </c:ext>
                </c:extLst>
              </c15:ser>
            </c15:filteredLineSeries>
            <c15:filteredLineSeries>
              <c15:ser>
                <c:idx val="34"/>
                <c:order val="34"/>
                <c:tx>
                  <c:strRef>
                    <c:extLst xmlns:c15="http://schemas.microsoft.com/office/drawing/2012/chart">
                      <c:ext xmlns:c15="http://schemas.microsoft.com/office/drawing/2012/chart" uri="{02D57815-91ED-43cb-92C2-25804820EDAC}">
                        <c15:formulaRef>
                          <c15:sqref>'Slide 19 - Data'!$A$37:$B$37</c15:sqref>
                        </c15:formulaRef>
                      </c:ext>
                    </c:extLst>
                    <c:strCache>
                      <c:ptCount val="2"/>
                      <c:pt idx="0">
                        <c:v>New York</c:v>
                      </c:pt>
                      <c:pt idx="1">
                        <c:v>Average Family Premium % Change, Cumulative New York</c:v>
                      </c:pt>
                    </c:strCache>
                  </c:strRef>
                </c:tx>
                <c:spPr>
                  <a:ln w="28575" cap="rnd">
                    <a:solidFill>
                      <a:schemeClr val="accent5">
                        <a:lumMod val="5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Data'!$C$37:$H$37</c15:sqref>
                        </c15:formulaRef>
                      </c:ext>
                    </c:extLst>
                    <c:numCache>
                      <c:formatCode>0.0%</c:formatCode>
                      <c:ptCount val="6"/>
                      <c:pt idx="0" formatCode="0%">
                        <c:v>0</c:v>
                      </c:pt>
                      <c:pt idx="1">
                        <c:v>5.7808351436157375E-2</c:v>
                      </c:pt>
                      <c:pt idx="2">
                        <c:v>0.18452811972000965</c:v>
                      </c:pt>
                      <c:pt idx="3">
                        <c:v>0.28632633357470433</c:v>
                      </c:pt>
                      <c:pt idx="4">
                        <c:v>0.38027999034516052</c:v>
                      </c:pt>
                      <c:pt idx="5">
                        <c:v>0.41503741250301712</c:v>
                      </c:pt>
                    </c:numCache>
                  </c:numRef>
                </c:val>
                <c:smooth val="0"/>
                <c:extLst xmlns:c15="http://schemas.microsoft.com/office/drawing/2012/chart">
                  <c:ext xmlns:c16="http://schemas.microsoft.com/office/drawing/2014/chart" uri="{C3380CC4-5D6E-409C-BE32-E72D297353CC}">
                    <c16:uniqueId val="{00000024-F5CD-4AFE-897E-6ADCC357C033}"/>
                  </c:ext>
                </c:extLst>
              </c15:ser>
            </c15:filteredLineSeries>
            <c15:filteredLineSeries>
              <c15:ser>
                <c:idx val="35"/>
                <c:order val="35"/>
                <c:tx>
                  <c:strRef>
                    <c:extLst xmlns:c15="http://schemas.microsoft.com/office/drawing/2012/chart">
                      <c:ext xmlns:c15="http://schemas.microsoft.com/office/drawing/2012/chart" uri="{02D57815-91ED-43cb-92C2-25804820EDAC}">
                        <c15:formulaRef>
                          <c15:sqref>'Slide 19 - Data'!$A$38:$B$38</c15:sqref>
                        </c15:formulaRef>
                      </c:ext>
                    </c:extLst>
                    <c:strCache>
                      <c:ptCount val="2"/>
                      <c:pt idx="0">
                        <c:v>North Carolina</c:v>
                      </c:pt>
                      <c:pt idx="1">
                        <c:v>Average Family Premium % Change, Cumulative North Carolina</c:v>
                      </c:pt>
                    </c:strCache>
                  </c:strRef>
                </c:tx>
                <c:spPr>
                  <a:ln w="28575" cap="rnd">
                    <a:solidFill>
                      <a:schemeClr val="accent6">
                        <a:lumMod val="5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Data'!$C$38:$H$38</c15:sqref>
                        </c15:formulaRef>
                      </c:ext>
                    </c:extLst>
                    <c:numCache>
                      <c:formatCode>0.0%</c:formatCode>
                      <c:ptCount val="6"/>
                      <c:pt idx="0" formatCode="0%">
                        <c:v>0</c:v>
                      </c:pt>
                      <c:pt idx="1">
                        <c:v>5.0265659955257273E-2</c:v>
                      </c:pt>
                      <c:pt idx="2">
                        <c:v>0.19833612975391499</c:v>
                      </c:pt>
                      <c:pt idx="3">
                        <c:v>0.26545022371364652</c:v>
                      </c:pt>
                      <c:pt idx="4">
                        <c:v>0.39793064876957496</c:v>
                      </c:pt>
                      <c:pt idx="5">
                        <c:v>0.58955536912751683</c:v>
                      </c:pt>
                    </c:numCache>
                  </c:numRef>
                </c:val>
                <c:smooth val="0"/>
                <c:extLst xmlns:c15="http://schemas.microsoft.com/office/drawing/2012/chart">
                  <c:ext xmlns:c16="http://schemas.microsoft.com/office/drawing/2014/chart" uri="{C3380CC4-5D6E-409C-BE32-E72D297353CC}">
                    <c16:uniqueId val="{00000025-F5CD-4AFE-897E-6ADCC357C033}"/>
                  </c:ext>
                </c:extLst>
              </c15:ser>
            </c15:filteredLineSeries>
            <c15:filteredLineSeries>
              <c15:ser>
                <c:idx val="36"/>
                <c:order val="36"/>
                <c:tx>
                  <c:strRef>
                    <c:extLst xmlns:c15="http://schemas.microsoft.com/office/drawing/2012/chart">
                      <c:ext xmlns:c15="http://schemas.microsoft.com/office/drawing/2012/chart" uri="{02D57815-91ED-43cb-92C2-25804820EDAC}">
                        <c15:formulaRef>
                          <c15:sqref>'Slide 19 - Data'!$A$39:$B$39</c15:sqref>
                        </c15:formulaRef>
                      </c:ext>
                    </c:extLst>
                    <c:strCache>
                      <c:ptCount val="2"/>
                      <c:pt idx="0">
                        <c:v>North Dakota</c:v>
                      </c:pt>
                      <c:pt idx="1">
                        <c:v>Average Family Premium % Change, Cumulative North Dakota</c:v>
                      </c:pt>
                    </c:strCache>
                  </c:strRef>
                </c:tx>
                <c:spPr>
                  <a:ln w="28575" cap="rnd">
                    <a:solidFill>
                      <a:schemeClr val="accent1">
                        <a:lumMod val="70000"/>
                        <a:lumOff val="3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Data'!$C$39:$H$39</c15:sqref>
                        </c15:formulaRef>
                      </c:ext>
                    </c:extLst>
                    <c:numCache>
                      <c:formatCode>0.0%</c:formatCode>
                      <c:ptCount val="6"/>
                      <c:pt idx="0" formatCode="0%">
                        <c:v>0</c:v>
                      </c:pt>
                      <c:pt idx="1">
                        <c:v>0.11395884406804843</c:v>
                      </c:pt>
                      <c:pt idx="2">
                        <c:v>0.19010474704702474</c:v>
                      </c:pt>
                      <c:pt idx="3">
                        <c:v>0.32872743481167815</c:v>
                      </c:pt>
                      <c:pt idx="4">
                        <c:v>0.36691181932991607</c:v>
                      </c:pt>
                      <c:pt idx="5">
                        <c:v>0.55426788500111435</c:v>
                      </c:pt>
                    </c:numCache>
                  </c:numRef>
                </c:val>
                <c:smooth val="0"/>
                <c:extLst xmlns:c15="http://schemas.microsoft.com/office/drawing/2012/chart">
                  <c:ext xmlns:c16="http://schemas.microsoft.com/office/drawing/2014/chart" uri="{C3380CC4-5D6E-409C-BE32-E72D297353CC}">
                    <c16:uniqueId val="{00000026-F5CD-4AFE-897E-6ADCC357C033}"/>
                  </c:ext>
                </c:extLst>
              </c15:ser>
            </c15:filteredLineSeries>
            <c15:filteredLineSeries>
              <c15:ser>
                <c:idx val="37"/>
                <c:order val="37"/>
                <c:tx>
                  <c:strRef>
                    <c:extLst xmlns:c15="http://schemas.microsoft.com/office/drawing/2012/chart">
                      <c:ext xmlns:c15="http://schemas.microsoft.com/office/drawing/2012/chart" uri="{02D57815-91ED-43cb-92C2-25804820EDAC}">
                        <c15:formulaRef>
                          <c15:sqref>'Slide 19 - Data'!$A$40:$B$40</c15:sqref>
                        </c15:formulaRef>
                      </c:ext>
                    </c:extLst>
                    <c:strCache>
                      <c:ptCount val="2"/>
                      <c:pt idx="0">
                        <c:v>Ohio</c:v>
                      </c:pt>
                      <c:pt idx="1">
                        <c:v>Average Family Premium % Change, Cumulative Ohio</c:v>
                      </c:pt>
                    </c:strCache>
                  </c:strRef>
                </c:tx>
                <c:spPr>
                  <a:ln w="28575" cap="rnd">
                    <a:solidFill>
                      <a:schemeClr val="accent2">
                        <a:lumMod val="70000"/>
                        <a:lumOff val="3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Data'!$C$40:$H$40</c15:sqref>
                        </c15:formulaRef>
                      </c:ext>
                    </c:extLst>
                    <c:numCache>
                      <c:formatCode>0.0%</c:formatCode>
                      <c:ptCount val="6"/>
                      <c:pt idx="0" formatCode="0%">
                        <c:v>0</c:v>
                      </c:pt>
                      <c:pt idx="1">
                        <c:v>0.1136316046625253</c:v>
                      </c:pt>
                      <c:pt idx="2">
                        <c:v>0.17959098206184129</c:v>
                      </c:pt>
                      <c:pt idx="3">
                        <c:v>0.26928177566831857</c:v>
                      </c:pt>
                      <c:pt idx="4">
                        <c:v>0.36951211000209394</c:v>
                      </c:pt>
                      <c:pt idx="5">
                        <c:v>0.47288336706917011</c:v>
                      </c:pt>
                    </c:numCache>
                  </c:numRef>
                </c:val>
                <c:smooth val="0"/>
                <c:extLst xmlns:c15="http://schemas.microsoft.com/office/drawing/2012/chart">
                  <c:ext xmlns:c16="http://schemas.microsoft.com/office/drawing/2014/chart" uri="{C3380CC4-5D6E-409C-BE32-E72D297353CC}">
                    <c16:uniqueId val="{00000027-F5CD-4AFE-897E-6ADCC357C033}"/>
                  </c:ext>
                </c:extLst>
              </c15:ser>
            </c15:filteredLineSeries>
            <c15:filteredLineSeries>
              <c15:ser>
                <c:idx val="38"/>
                <c:order val="38"/>
                <c:tx>
                  <c:strRef>
                    <c:extLst xmlns:c15="http://schemas.microsoft.com/office/drawing/2012/chart">
                      <c:ext xmlns:c15="http://schemas.microsoft.com/office/drawing/2012/chart" uri="{02D57815-91ED-43cb-92C2-25804820EDAC}">
                        <c15:formulaRef>
                          <c15:sqref>'Slide 19 - Data'!$A$41:$B$41</c15:sqref>
                        </c15:formulaRef>
                      </c:ext>
                    </c:extLst>
                    <c:strCache>
                      <c:ptCount val="2"/>
                      <c:pt idx="0">
                        <c:v>Oklahoma</c:v>
                      </c:pt>
                      <c:pt idx="1">
                        <c:v>Average Family Premium % Change, Cumulative Oklahoma</c:v>
                      </c:pt>
                    </c:strCache>
                  </c:strRef>
                </c:tx>
                <c:spPr>
                  <a:ln w="28575" cap="rnd">
                    <a:solidFill>
                      <a:schemeClr val="accent3">
                        <a:lumMod val="70000"/>
                        <a:lumOff val="3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Data'!$C$41:$H$41</c15:sqref>
                        </c15:formulaRef>
                      </c:ext>
                    </c:extLst>
                    <c:numCache>
                      <c:formatCode>0.0%</c:formatCode>
                      <c:ptCount val="6"/>
                      <c:pt idx="0" formatCode="0%">
                        <c:v>0</c:v>
                      </c:pt>
                      <c:pt idx="1">
                        <c:v>8.6293686178627926E-2</c:v>
                      </c:pt>
                      <c:pt idx="2">
                        <c:v>0.20890263195742845</c:v>
                      </c:pt>
                      <c:pt idx="3">
                        <c:v>0.31252696677693081</c:v>
                      </c:pt>
                      <c:pt idx="4">
                        <c:v>0.42521213864518914</c:v>
                      </c:pt>
                      <c:pt idx="5">
                        <c:v>0.44599453473320871</c:v>
                      </c:pt>
                    </c:numCache>
                  </c:numRef>
                </c:val>
                <c:smooth val="0"/>
                <c:extLst xmlns:c15="http://schemas.microsoft.com/office/drawing/2012/chart">
                  <c:ext xmlns:c16="http://schemas.microsoft.com/office/drawing/2014/chart" uri="{C3380CC4-5D6E-409C-BE32-E72D297353CC}">
                    <c16:uniqueId val="{00000028-F5CD-4AFE-897E-6ADCC357C033}"/>
                  </c:ext>
                </c:extLst>
              </c15:ser>
            </c15:filteredLineSeries>
            <c15:filteredLineSeries>
              <c15:ser>
                <c:idx val="39"/>
                <c:order val="39"/>
                <c:tx>
                  <c:strRef>
                    <c:extLst xmlns:c15="http://schemas.microsoft.com/office/drawing/2012/chart">
                      <c:ext xmlns:c15="http://schemas.microsoft.com/office/drawing/2012/chart" uri="{02D57815-91ED-43cb-92C2-25804820EDAC}">
                        <c15:formulaRef>
                          <c15:sqref>'Slide 19 - Data'!$A$42:$B$42</c15:sqref>
                        </c15:formulaRef>
                      </c:ext>
                    </c:extLst>
                    <c:strCache>
                      <c:ptCount val="2"/>
                      <c:pt idx="0">
                        <c:v>Oregon</c:v>
                      </c:pt>
                      <c:pt idx="1">
                        <c:v>Average Family Premium % Change, Cumulative Oregon</c:v>
                      </c:pt>
                    </c:strCache>
                  </c:strRef>
                </c:tx>
                <c:spPr>
                  <a:ln w="28575" cap="rnd">
                    <a:solidFill>
                      <a:schemeClr val="accent4">
                        <a:lumMod val="70000"/>
                        <a:lumOff val="3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Data'!$C$42:$H$42</c15:sqref>
                        </c15:formulaRef>
                      </c:ext>
                    </c:extLst>
                    <c:numCache>
                      <c:formatCode>0.0%</c:formatCode>
                      <c:ptCount val="6"/>
                      <c:pt idx="0" formatCode="0%">
                        <c:v>0</c:v>
                      </c:pt>
                      <c:pt idx="1">
                        <c:v>0.11013092487572639</c:v>
                      </c:pt>
                      <c:pt idx="2">
                        <c:v>0.20009801862353846</c:v>
                      </c:pt>
                      <c:pt idx="3">
                        <c:v>0.25694882027585242</c:v>
                      </c:pt>
                      <c:pt idx="4">
                        <c:v>0.35860813554575371</c:v>
                      </c:pt>
                      <c:pt idx="5">
                        <c:v>0.46439823566477628</c:v>
                      </c:pt>
                    </c:numCache>
                  </c:numRef>
                </c:val>
                <c:smooth val="0"/>
                <c:extLst xmlns:c15="http://schemas.microsoft.com/office/drawing/2012/chart">
                  <c:ext xmlns:c16="http://schemas.microsoft.com/office/drawing/2014/chart" uri="{C3380CC4-5D6E-409C-BE32-E72D297353CC}">
                    <c16:uniqueId val="{00000029-F5CD-4AFE-897E-6ADCC357C033}"/>
                  </c:ext>
                </c:extLst>
              </c15:ser>
            </c15:filteredLineSeries>
            <c15:filteredLineSeries>
              <c15:ser>
                <c:idx val="40"/>
                <c:order val="40"/>
                <c:tx>
                  <c:strRef>
                    <c:extLst xmlns:c15="http://schemas.microsoft.com/office/drawing/2012/chart">
                      <c:ext xmlns:c15="http://schemas.microsoft.com/office/drawing/2012/chart" uri="{02D57815-91ED-43cb-92C2-25804820EDAC}">
                        <c15:formulaRef>
                          <c15:sqref>'Slide 19 - Data'!$A$43:$B$43</c15:sqref>
                        </c15:formulaRef>
                      </c:ext>
                    </c:extLst>
                    <c:strCache>
                      <c:ptCount val="2"/>
                      <c:pt idx="0">
                        <c:v>Pennsylvania</c:v>
                      </c:pt>
                      <c:pt idx="1">
                        <c:v>Average Family Premium % Change, Cumulative Pennsylvania</c:v>
                      </c:pt>
                    </c:strCache>
                  </c:strRef>
                </c:tx>
                <c:spPr>
                  <a:ln w="28575" cap="rnd">
                    <a:solidFill>
                      <a:schemeClr val="accent5">
                        <a:lumMod val="70000"/>
                        <a:lumOff val="3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Data'!$C$43:$H$43</c15:sqref>
                        </c15:formulaRef>
                      </c:ext>
                    </c:extLst>
                    <c:numCache>
                      <c:formatCode>0.0%</c:formatCode>
                      <c:ptCount val="6"/>
                      <c:pt idx="0" formatCode="0%">
                        <c:v>0</c:v>
                      </c:pt>
                      <c:pt idx="1">
                        <c:v>6.1142024377318492E-2</c:v>
                      </c:pt>
                      <c:pt idx="2">
                        <c:v>0.1489136195018548</c:v>
                      </c:pt>
                      <c:pt idx="3">
                        <c:v>0.23138579756226815</c:v>
                      </c:pt>
                      <c:pt idx="4">
                        <c:v>0.36943561208267089</c:v>
                      </c:pt>
                      <c:pt idx="5">
                        <c:v>0.42627186009538953</c:v>
                      </c:pt>
                    </c:numCache>
                  </c:numRef>
                </c:val>
                <c:smooth val="0"/>
                <c:extLst xmlns:c15="http://schemas.microsoft.com/office/drawing/2012/chart">
                  <c:ext xmlns:c16="http://schemas.microsoft.com/office/drawing/2014/chart" uri="{C3380CC4-5D6E-409C-BE32-E72D297353CC}">
                    <c16:uniqueId val="{0000002A-F5CD-4AFE-897E-6ADCC357C033}"/>
                  </c:ext>
                </c:extLst>
              </c15:ser>
            </c15:filteredLineSeries>
            <c15:filteredLineSeries>
              <c15:ser>
                <c:idx val="41"/>
                <c:order val="41"/>
                <c:tx>
                  <c:strRef>
                    <c:extLst xmlns:c15="http://schemas.microsoft.com/office/drawing/2012/chart">
                      <c:ext xmlns:c15="http://schemas.microsoft.com/office/drawing/2012/chart" uri="{02D57815-91ED-43cb-92C2-25804820EDAC}">
                        <c15:formulaRef>
                          <c15:sqref>'Slide 19 - Data'!$A$44:$B$44</c15:sqref>
                        </c15:formulaRef>
                      </c:ext>
                    </c:extLst>
                    <c:strCache>
                      <c:ptCount val="2"/>
                      <c:pt idx="0">
                        <c:v>Rhode Island</c:v>
                      </c:pt>
                      <c:pt idx="1">
                        <c:v>Average Family Premium % Change, Cumulative Rhode Island</c:v>
                      </c:pt>
                    </c:strCache>
                  </c:strRef>
                </c:tx>
                <c:spPr>
                  <a:ln w="28575" cap="rnd">
                    <a:solidFill>
                      <a:schemeClr val="accent6">
                        <a:lumMod val="70000"/>
                        <a:lumOff val="3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Data'!$C$44:$H$44</c15:sqref>
                        </c15:formulaRef>
                      </c:ext>
                    </c:extLst>
                    <c:numCache>
                      <c:formatCode>0.0%</c:formatCode>
                      <c:ptCount val="6"/>
                      <c:pt idx="0" formatCode="0%">
                        <c:v>0</c:v>
                      </c:pt>
                      <c:pt idx="1">
                        <c:v>5.2641917108623058E-2</c:v>
                      </c:pt>
                      <c:pt idx="2">
                        <c:v>0.15170562430432791</c:v>
                      </c:pt>
                      <c:pt idx="3">
                        <c:v>0.20388921626399528</c:v>
                      </c:pt>
                      <c:pt idx="4">
                        <c:v>0.340993910823021</c:v>
                      </c:pt>
                      <c:pt idx="5">
                        <c:v>0.46539645125384665</c:v>
                      </c:pt>
                    </c:numCache>
                  </c:numRef>
                </c:val>
                <c:smooth val="0"/>
                <c:extLst xmlns:c15="http://schemas.microsoft.com/office/drawing/2012/chart">
                  <c:ext xmlns:c16="http://schemas.microsoft.com/office/drawing/2014/chart" uri="{C3380CC4-5D6E-409C-BE32-E72D297353CC}">
                    <c16:uniqueId val="{0000002B-F5CD-4AFE-897E-6ADCC357C033}"/>
                  </c:ext>
                </c:extLst>
              </c15:ser>
            </c15:filteredLineSeries>
            <c15:filteredLineSeries>
              <c15:ser>
                <c:idx val="42"/>
                <c:order val="42"/>
                <c:tx>
                  <c:strRef>
                    <c:extLst xmlns:c15="http://schemas.microsoft.com/office/drawing/2012/chart">
                      <c:ext xmlns:c15="http://schemas.microsoft.com/office/drawing/2012/chart" uri="{02D57815-91ED-43cb-92C2-25804820EDAC}">
                        <c15:formulaRef>
                          <c15:sqref>'Slide 19 - Data'!$A$45:$B$45</c15:sqref>
                        </c15:formulaRef>
                      </c:ext>
                    </c:extLst>
                    <c:strCache>
                      <c:ptCount val="2"/>
                      <c:pt idx="0">
                        <c:v>South Carolina</c:v>
                      </c:pt>
                      <c:pt idx="1">
                        <c:v>Average Family Premium % Change, Cumulative South Carolina</c:v>
                      </c:pt>
                    </c:strCache>
                  </c:strRef>
                </c:tx>
                <c:spPr>
                  <a:ln w="28575" cap="rnd">
                    <a:solidFill>
                      <a:schemeClr val="accent1">
                        <a:lumMod val="7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Data'!$C$45:$H$45</c15:sqref>
                        </c15:formulaRef>
                      </c:ext>
                    </c:extLst>
                    <c:numCache>
                      <c:formatCode>0.0%</c:formatCode>
                      <c:ptCount val="6"/>
                      <c:pt idx="0" formatCode="0%">
                        <c:v>0</c:v>
                      </c:pt>
                      <c:pt idx="1">
                        <c:v>1.6653553632310518E-2</c:v>
                      </c:pt>
                      <c:pt idx="2">
                        <c:v>9.9134539732494101E-2</c:v>
                      </c:pt>
                      <c:pt idx="3">
                        <c:v>0.19597429845266195</c:v>
                      </c:pt>
                      <c:pt idx="4">
                        <c:v>0.37509834775767115</c:v>
                      </c:pt>
                      <c:pt idx="5">
                        <c:v>0.27543928665093104</c:v>
                      </c:pt>
                    </c:numCache>
                  </c:numRef>
                </c:val>
                <c:smooth val="0"/>
                <c:extLst xmlns:c15="http://schemas.microsoft.com/office/drawing/2012/chart">
                  <c:ext xmlns:c16="http://schemas.microsoft.com/office/drawing/2014/chart" uri="{C3380CC4-5D6E-409C-BE32-E72D297353CC}">
                    <c16:uniqueId val="{0000002C-F5CD-4AFE-897E-6ADCC357C033}"/>
                  </c:ext>
                </c:extLst>
              </c15:ser>
            </c15:filteredLineSeries>
            <c15:filteredLineSeries>
              <c15:ser>
                <c:idx val="43"/>
                <c:order val="43"/>
                <c:tx>
                  <c:strRef>
                    <c:extLst xmlns:c15="http://schemas.microsoft.com/office/drawing/2012/chart">
                      <c:ext xmlns:c15="http://schemas.microsoft.com/office/drawing/2012/chart" uri="{02D57815-91ED-43cb-92C2-25804820EDAC}">
                        <c15:formulaRef>
                          <c15:sqref>'Slide 19 - Data'!$A$46:$B$46</c15:sqref>
                        </c15:formulaRef>
                      </c:ext>
                    </c:extLst>
                    <c:strCache>
                      <c:ptCount val="2"/>
                      <c:pt idx="0">
                        <c:v>South Dakota</c:v>
                      </c:pt>
                      <c:pt idx="1">
                        <c:v>Average Family Premium % Change, Cumulative South Dakota</c:v>
                      </c:pt>
                    </c:strCache>
                  </c:strRef>
                </c:tx>
                <c:spPr>
                  <a:ln w="28575" cap="rnd">
                    <a:solidFill>
                      <a:schemeClr val="accent2">
                        <a:lumMod val="7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Data'!$C$46:$H$46</c15:sqref>
                        </c15:formulaRef>
                      </c:ext>
                    </c:extLst>
                    <c:numCache>
                      <c:formatCode>0.0%</c:formatCode>
                      <c:ptCount val="6"/>
                      <c:pt idx="0" formatCode="0%">
                        <c:v>0</c:v>
                      </c:pt>
                      <c:pt idx="1">
                        <c:v>8.7525844245348039E-2</c:v>
                      </c:pt>
                      <c:pt idx="2">
                        <c:v>0.11605789110957961</c:v>
                      </c:pt>
                      <c:pt idx="3">
                        <c:v>0.2195037904893177</c:v>
                      </c:pt>
                      <c:pt idx="4">
                        <c:v>0.39662301860785665</c:v>
                      </c:pt>
                      <c:pt idx="5">
                        <c:v>0.46802205375603034</c:v>
                      </c:pt>
                    </c:numCache>
                  </c:numRef>
                </c:val>
                <c:smooth val="0"/>
                <c:extLst xmlns:c15="http://schemas.microsoft.com/office/drawing/2012/chart">
                  <c:ext xmlns:c16="http://schemas.microsoft.com/office/drawing/2014/chart" uri="{C3380CC4-5D6E-409C-BE32-E72D297353CC}">
                    <c16:uniqueId val="{0000002D-F5CD-4AFE-897E-6ADCC357C033}"/>
                  </c:ext>
                </c:extLst>
              </c15:ser>
            </c15:filteredLineSeries>
            <c15:filteredLineSeries>
              <c15:ser>
                <c:idx val="44"/>
                <c:order val="44"/>
                <c:tx>
                  <c:strRef>
                    <c:extLst xmlns:c15="http://schemas.microsoft.com/office/drawing/2012/chart">
                      <c:ext xmlns:c15="http://schemas.microsoft.com/office/drawing/2012/chart" uri="{02D57815-91ED-43cb-92C2-25804820EDAC}">
                        <c15:formulaRef>
                          <c15:sqref>'Slide 19 - Data'!$A$47:$B$47</c15:sqref>
                        </c15:formulaRef>
                      </c:ext>
                    </c:extLst>
                    <c:strCache>
                      <c:ptCount val="2"/>
                      <c:pt idx="0">
                        <c:v>Tennessee</c:v>
                      </c:pt>
                      <c:pt idx="1">
                        <c:v>Average Family Premium % Change, Cumulative Tennessee</c:v>
                      </c:pt>
                    </c:strCache>
                  </c:strRef>
                </c:tx>
                <c:spPr>
                  <a:ln w="28575" cap="rnd">
                    <a:solidFill>
                      <a:schemeClr val="accent3">
                        <a:lumMod val="7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Data'!$C$47:$H$47</c15:sqref>
                        </c15:formulaRef>
                      </c:ext>
                    </c:extLst>
                    <c:numCache>
                      <c:formatCode>0.0%</c:formatCode>
                      <c:ptCount val="6"/>
                      <c:pt idx="0" formatCode="0%">
                        <c:v>0</c:v>
                      </c:pt>
                      <c:pt idx="1">
                        <c:v>0.15353703844112518</c:v>
                      </c:pt>
                      <c:pt idx="2">
                        <c:v>0.18545757828493442</c:v>
                      </c:pt>
                      <c:pt idx="3">
                        <c:v>0.31541436045189175</c:v>
                      </c:pt>
                      <c:pt idx="4">
                        <c:v>0.42148760330578511</c:v>
                      </c:pt>
                      <c:pt idx="5">
                        <c:v>0.48555614527257562</c:v>
                      </c:pt>
                    </c:numCache>
                  </c:numRef>
                </c:val>
                <c:smooth val="0"/>
                <c:extLst xmlns:c15="http://schemas.microsoft.com/office/drawing/2012/chart">
                  <c:ext xmlns:c16="http://schemas.microsoft.com/office/drawing/2014/chart" uri="{C3380CC4-5D6E-409C-BE32-E72D297353CC}">
                    <c16:uniqueId val="{0000002E-F5CD-4AFE-897E-6ADCC357C033}"/>
                  </c:ext>
                </c:extLst>
              </c15:ser>
            </c15:filteredLineSeries>
            <c15:filteredLineSeries>
              <c15:ser>
                <c:idx val="45"/>
                <c:order val="45"/>
                <c:tx>
                  <c:strRef>
                    <c:extLst xmlns:c15="http://schemas.microsoft.com/office/drawing/2012/chart">
                      <c:ext xmlns:c15="http://schemas.microsoft.com/office/drawing/2012/chart" uri="{02D57815-91ED-43cb-92C2-25804820EDAC}">
                        <c15:formulaRef>
                          <c15:sqref>'Slide 19 - Data'!$A$48:$B$48</c15:sqref>
                        </c15:formulaRef>
                      </c:ext>
                    </c:extLst>
                    <c:strCache>
                      <c:ptCount val="2"/>
                      <c:pt idx="0">
                        <c:v>Texas</c:v>
                      </c:pt>
                      <c:pt idx="1">
                        <c:v>Average Family Premium % Change, Cumulative Texas</c:v>
                      </c:pt>
                    </c:strCache>
                  </c:strRef>
                </c:tx>
                <c:spPr>
                  <a:ln w="28575" cap="rnd">
                    <a:solidFill>
                      <a:schemeClr val="accent4">
                        <a:lumMod val="7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Data'!$C$48:$H$48</c15:sqref>
                        </c15:formulaRef>
                      </c:ext>
                    </c:extLst>
                    <c:numCache>
                      <c:formatCode>0.0%</c:formatCode>
                      <c:ptCount val="6"/>
                      <c:pt idx="0" formatCode="0%">
                        <c:v>0</c:v>
                      </c:pt>
                      <c:pt idx="1">
                        <c:v>7.689726900624036E-2</c:v>
                      </c:pt>
                      <c:pt idx="2">
                        <c:v>0.15520365027175737</c:v>
                      </c:pt>
                      <c:pt idx="3">
                        <c:v>0.22471985506273903</c:v>
                      </c:pt>
                      <c:pt idx="4">
                        <c:v>0.406830839428303</c:v>
                      </c:pt>
                      <c:pt idx="5">
                        <c:v>0.42843722740387841</c:v>
                      </c:pt>
                    </c:numCache>
                  </c:numRef>
                </c:val>
                <c:smooth val="0"/>
                <c:extLst xmlns:c15="http://schemas.microsoft.com/office/drawing/2012/chart">
                  <c:ext xmlns:c16="http://schemas.microsoft.com/office/drawing/2014/chart" uri="{C3380CC4-5D6E-409C-BE32-E72D297353CC}">
                    <c16:uniqueId val="{0000002F-F5CD-4AFE-897E-6ADCC357C033}"/>
                  </c:ext>
                </c:extLst>
              </c15:ser>
            </c15:filteredLineSeries>
            <c15:filteredLineSeries>
              <c15:ser>
                <c:idx val="46"/>
                <c:order val="46"/>
                <c:tx>
                  <c:strRef>
                    <c:extLst xmlns:c15="http://schemas.microsoft.com/office/drawing/2012/chart">
                      <c:ext xmlns:c15="http://schemas.microsoft.com/office/drawing/2012/chart" uri="{02D57815-91ED-43cb-92C2-25804820EDAC}">
                        <c15:formulaRef>
                          <c15:sqref>'Slide 19 - Data'!$A$49:$B$49</c15:sqref>
                        </c15:formulaRef>
                      </c:ext>
                    </c:extLst>
                    <c:strCache>
                      <c:ptCount val="2"/>
                      <c:pt idx="0">
                        <c:v>Utah</c:v>
                      </c:pt>
                      <c:pt idx="1">
                        <c:v>Average Family Premium % Change, Cumulative Utah</c:v>
                      </c:pt>
                    </c:strCache>
                  </c:strRef>
                </c:tx>
                <c:spPr>
                  <a:ln w="28575" cap="rnd">
                    <a:solidFill>
                      <a:schemeClr val="accent5">
                        <a:lumMod val="7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Data'!$C$49:$H$49</c15:sqref>
                        </c15:formulaRef>
                      </c:ext>
                    </c:extLst>
                    <c:numCache>
                      <c:formatCode>0.0%</c:formatCode>
                      <c:ptCount val="6"/>
                      <c:pt idx="0" formatCode="0%">
                        <c:v>0</c:v>
                      </c:pt>
                      <c:pt idx="1">
                        <c:v>0.14017094017094017</c:v>
                      </c:pt>
                      <c:pt idx="2">
                        <c:v>0.18900037160906727</c:v>
                      </c:pt>
                      <c:pt idx="3">
                        <c:v>0.21516164994425863</c:v>
                      </c:pt>
                      <c:pt idx="4">
                        <c:v>0.38788554440728351</c:v>
                      </c:pt>
                      <c:pt idx="5">
                        <c:v>0.474842066146414</c:v>
                      </c:pt>
                    </c:numCache>
                  </c:numRef>
                </c:val>
                <c:smooth val="0"/>
                <c:extLst xmlns:c15="http://schemas.microsoft.com/office/drawing/2012/chart">
                  <c:ext xmlns:c16="http://schemas.microsoft.com/office/drawing/2014/chart" uri="{C3380CC4-5D6E-409C-BE32-E72D297353CC}">
                    <c16:uniqueId val="{00000030-F5CD-4AFE-897E-6ADCC357C033}"/>
                  </c:ext>
                </c:extLst>
              </c15:ser>
            </c15:filteredLineSeries>
            <c15:filteredLineSeries>
              <c15:ser>
                <c:idx val="47"/>
                <c:order val="47"/>
                <c:tx>
                  <c:strRef>
                    <c:extLst xmlns:c15="http://schemas.microsoft.com/office/drawing/2012/chart">
                      <c:ext xmlns:c15="http://schemas.microsoft.com/office/drawing/2012/chart" uri="{02D57815-91ED-43cb-92C2-25804820EDAC}">
                        <c15:formulaRef>
                          <c15:sqref>'Slide 19 - Data'!$A$50:$B$50</c15:sqref>
                        </c15:formulaRef>
                      </c:ext>
                    </c:extLst>
                    <c:strCache>
                      <c:ptCount val="2"/>
                      <c:pt idx="0">
                        <c:v>Vermont</c:v>
                      </c:pt>
                      <c:pt idx="1">
                        <c:v>Average Family Premium % Change, Cumulative Vermont</c:v>
                      </c:pt>
                    </c:strCache>
                  </c:strRef>
                </c:tx>
                <c:spPr>
                  <a:ln w="28575" cap="rnd">
                    <a:solidFill>
                      <a:schemeClr val="accent6">
                        <a:lumMod val="7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Data'!$C$50:$H$50</c15:sqref>
                        </c15:formulaRef>
                      </c:ext>
                    </c:extLst>
                    <c:numCache>
                      <c:formatCode>0.0%</c:formatCode>
                      <c:ptCount val="6"/>
                      <c:pt idx="0" formatCode="0%">
                        <c:v>0</c:v>
                      </c:pt>
                      <c:pt idx="1">
                        <c:v>2.3351563940269158E-3</c:v>
                      </c:pt>
                      <c:pt idx="2">
                        <c:v>9.5987218091316912E-2</c:v>
                      </c:pt>
                      <c:pt idx="3">
                        <c:v>0.14004793215756162</c:v>
                      </c:pt>
                      <c:pt idx="4">
                        <c:v>0.31622933693848704</c:v>
                      </c:pt>
                      <c:pt idx="5">
                        <c:v>0.44085294659866037</c:v>
                      </c:pt>
                    </c:numCache>
                  </c:numRef>
                </c:val>
                <c:smooth val="0"/>
                <c:extLst xmlns:c15="http://schemas.microsoft.com/office/drawing/2012/chart">
                  <c:ext xmlns:c16="http://schemas.microsoft.com/office/drawing/2014/chart" uri="{C3380CC4-5D6E-409C-BE32-E72D297353CC}">
                    <c16:uniqueId val="{00000031-F5CD-4AFE-897E-6ADCC357C033}"/>
                  </c:ext>
                </c:extLst>
              </c15:ser>
            </c15:filteredLineSeries>
            <c15:filteredLineSeries>
              <c15:ser>
                <c:idx val="48"/>
                <c:order val="48"/>
                <c:tx>
                  <c:strRef>
                    <c:extLst xmlns:c15="http://schemas.microsoft.com/office/drawing/2012/chart">
                      <c:ext xmlns:c15="http://schemas.microsoft.com/office/drawing/2012/chart" uri="{02D57815-91ED-43cb-92C2-25804820EDAC}">
                        <c15:formulaRef>
                          <c15:sqref>'Slide 19 - Data'!$A$51:$B$51</c15:sqref>
                        </c15:formulaRef>
                      </c:ext>
                    </c:extLst>
                    <c:strCache>
                      <c:ptCount val="2"/>
                      <c:pt idx="0">
                        <c:v>Virginia</c:v>
                      </c:pt>
                      <c:pt idx="1">
                        <c:v>Average Family Premium % Change, Cumulative Virginia</c:v>
                      </c:pt>
                    </c:strCache>
                  </c:strRef>
                </c:tx>
                <c:spPr>
                  <a:ln w="28575" cap="rnd">
                    <a:solidFill>
                      <a:schemeClr val="accent1">
                        <a:lumMod val="50000"/>
                        <a:lumOff val="5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Data'!$C$51:$H$51</c15:sqref>
                        </c15:formulaRef>
                      </c:ext>
                    </c:extLst>
                    <c:numCache>
                      <c:formatCode>0.0%</c:formatCode>
                      <c:ptCount val="6"/>
                      <c:pt idx="0" formatCode="0%">
                        <c:v>0</c:v>
                      </c:pt>
                      <c:pt idx="1">
                        <c:v>7.3876669815139656E-2</c:v>
                      </c:pt>
                      <c:pt idx="2">
                        <c:v>0.18513021184725409</c:v>
                      </c:pt>
                      <c:pt idx="3">
                        <c:v>0.2322223721495075</c:v>
                      </c:pt>
                      <c:pt idx="4">
                        <c:v>0.34023748481986238</c:v>
                      </c:pt>
                      <c:pt idx="5">
                        <c:v>0.44029145864255836</c:v>
                      </c:pt>
                    </c:numCache>
                  </c:numRef>
                </c:val>
                <c:smooth val="0"/>
                <c:extLst xmlns:c15="http://schemas.microsoft.com/office/drawing/2012/chart">
                  <c:ext xmlns:c16="http://schemas.microsoft.com/office/drawing/2014/chart" uri="{C3380CC4-5D6E-409C-BE32-E72D297353CC}">
                    <c16:uniqueId val="{00000032-F5CD-4AFE-897E-6ADCC357C033}"/>
                  </c:ext>
                </c:extLst>
              </c15:ser>
            </c15:filteredLineSeries>
            <c15:filteredLineSeries>
              <c15:ser>
                <c:idx val="50"/>
                <c:order val="50"/>
                <c:tx>
                  <c:strRef>
                    <c:extLst xmlns:c15="http://schemas.microsoft.com/office/drawing/2012/chart">
                      <c:ext xmlns:c15="http://schemas.microsoft.com/office/drawing/2012/chart" uri="{02D57815-91ED-43cb-92C2-25804820EDAC}">
                        <c15:formulaRef>
                          <c15:sqref>'Slide 19 - Data'!$A$53:$B$53</c15:sqref>
                        </c15:formulaRef>
                      </c:ext>
                    </c:extLst>
                    <c:strCache>
                      <c:ptCount val="2"/>
                      <c:pt idx="0">
                        <c:v>West Virginia</c:v>
                      </c:pt>
                      <c:pt idx="1">
                        <c:v>Average Family Premium % Change, Cumulative West Virginia</c:v>
                      </c:pt>
                    </c:strCache>
                  </c:strRef>
                </c:tx>
                <c:spPr>
                  <a:ln w="28575" cap="rnd">
                    <a:solidFill>
                      <a:schemeClr val="accent3">
                        <a:lumMod val="50000"/>
                        <a:lumOff val="5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Data'!$C$53:$H$53</c15:sqref>
                        </c15:formulaRef>
                      </c:ext>
                    </c:extLst>
                    <c:numCache>
                      <c:formatCode>0.0%</c:formatCode>
                      <c:ptCount val="6"/>
                      <c:pt idx="0" formatCode="0%">
                        <c:v>0</c:v>
                      </c:pt>
                      <c:pt idx="1">
                        <c:v>8.9906970816872683E-2</c:v>
                      </c:pt>
                      <c:pt idx="2">
                        <c:v>0.16745252962915763</c:v>
                      </c:pt>
                      <c:pt idx="3">
                        <c:v>0.29042946348923154</c:v>
                      </c:pt>
                      <c:pt idx="4">
                        <c:v>0.30005097489486426</c:v>
                      </c:pt>
                      <c:pt idx="5">
                        <c:v>0.48999617688288516</c:v>
                      </c:pt>
                    </c:numCache>
                  </c:numRef>
                </c:val>
                <c:smooth val="0"/>
                <c:extLst xmlns:c15="http://schemas.microsoft.com/office/drawing/2012/chart">
                  <c:ext xmlns:c16="http://schemas.microsoft.com/office/drawing/2014/chart" uri="{C3380CC4-5D6E-409C-BE32-E72D297353CC}">
                    <c16:uniqueId val="{00000033-F5CD-4AFE-897E-6ADCC357C033}"/>
                  </c:ext>
                </c:extLst>
              </c15:ser>
            </c15:filteredLineSeries>
            <c15:filteredLineSeries>
              <c15:ser>
                <c:idx val="51"/>
                <c:order val="51"/>
                <c:tx>
                  <c:strRef>
                    <c:extLst xmlns:c15="http://schemas.microsoft.com/office/drawing/2012/chart">
                      <c:ext xmlns:c15="http://schemas.microsoft.com/office/drawing/2012/chart" uri="{02D57815-91ED-43cb-92C2-25804820EDAC}">
                        <c15:formulaRef>
                          <c15:sqref>'Slide 19 - Data'!$A$54:$B$54</c15:sqref>
                        </c15:formulaRef>
                      </c:ext>
                    </c:extLst>
                    <c:strCache>
                      <c:ptCount val="2"/>
                      <c:pt idx="0">
                        <c:v>Wisconsin</c:v>
                      </c:pt>
                      <c:pt idx="1">
                        <c:v>Average Family Premium % Change, Cumulative Wisconsin</c:v>
                      </c:pt>
                    </c:strCache>
                  </c:strRef>
                </c:tx>
                <c:spPr>
                  <a:ln w="28575" cap="rnd">
                    <a:solidFill>
                      <a:schemeClr val="accent4">
                        <a:lumMod val="50000"/>
                        <a:lumOff val="5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Data'!$C$54:$H$54</c15:sqref>
                        </c15:formulaRef>
                      </c:ext>
                    </c:extLst>
                    <c:numCache>
                      <c:formatCode>0.0%</c:formatCode>
                      <c:ptCount val="6"/>
                      <c:pt idx="0" formatCode="0%">
                        <c:v>0</c:v>
                      </c:pt>
                      <c:pt idx="1">
                        <c:v>7.4814575943244116E-2</c:v>
                      </c:pt>
                      <c:pt idx="2">
                        <c:v>0.13911641405998065</c:v>
                      </c:pt>
                      <c:pt idx="3">
                        <c:v>0.21154466301193164</c:v>
                      </c:pt>
                      <c:pt idx="4">
                        <c:v>0.3121573685907772</c:v>
                      </c:pt>
                      <c:pt idx="5">
                        <c:v>0.36510802966784905</c:v>
                      </c:pt>
                    </c:numCache>
                  </c:numRef>
                </c:val>
                <c:smooth val="0"/>
                <c:extLst xmlns:c15="http://schemas.microsoft.com/office/drawing/2012/chart">
                  <c:ext xmlns:c16="http://schemas.microsoft.com/office/drawing/2014/chart" uri="{C3380CC4-5D6E-409C-BE32-E72D297353CC}">
                    <c16:uniqueId val="{00000034-F5CD-4AFE-897E-6ADCC357C033}"/>
                  </c:ext>
                </c:extLst>
              </c15:ser>
            </c15:filteredLineSeries>
            <c15:filteredLineSeries>
              <c15:ser>
                <c:idx val="52"/>
                <c:order val="52"/>
                <c:tx>
                  <c:strRef>
                    <c:extLst xmlns:c15="http://schemas.microsoft.com/office/drawing/2012/chart">
                      <c:ext xmlns:c15="http://schemas.microsoft.com/office/drawing/2012/chart" uri="{02D57815-91ED-43cb-92C2-25804820EDAC}">
                        <c15:formulaRef>
                          <c15:sqref>'Slide 19 - Data'!$A$55:$B$55</c15:sqref>
                        </c15:formulaRef>
                      </c:ext>
                    </c:extLst>
                    <c:strCache>
                      <c:ptCount val="2"/>
                      <c:pt idx="0">
                        <c:v>Wyoming</c:v>
                      </c:pt>
                      <c:pt idx="1">
                        <c:v>Average Family Premium % Change, Cumulative Wyoming</c:v>
                      </c:pt>
                    </c:strCache>
                  </c:strRef>
                </c:tx>
                <c:spPr>
                  <a:ln w="28575" cap="rnd">
                    <a:solidFill>
                      <a:schemeClr val="accent5">
                        <a:lumMod val="50000"/>
                        <a:lumOff val="5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Data'!$C$55:$H$55</c15:sqref>
                        </c15:formulaRef>
                      </c:ext>
                    </c:extLst>
                    <c:numCache>
                      <c:formatCode>0.0%</c:formatCode>
                      <c:ptCount val="6"/>
                      <c:pt idx="0" formatCode="0%">
                        <c:v>0</c:v>
                      </c:pt>
                      <c:pt idx="1">
                        <c:v>0.1590770688138575</c:v>
                      </c:pt>
                      <c:pt idx="2">
                        <c:v>0.15129575749374111</c:v>
                      </c:pt>
                      <c:pt idx="3">
                        <c:v>0.44495568035726368</c:v>
                      </c:pt>
                      <c:pt idx="4">
                        <c:v>0.34819676568103392</c:v>
                      </c:pt>
                      <c:pt idx="5">
                        <c:v>0.51498748223831115</c:v>
                      </c:pt>
                    </c:numCache>
                  </c:numRef>
                </c:val>
                <c:smooth val="0"/>
                <c:extLst xmlns:c15="http://schemas.microsoft.com/office/drawing/2012/chart">
                  <c:ext xmlns:c16="http://schemas.microsoft.com/office/drawing/2014/chart" uri="{C3380CC4-5D6E-409C-BE32-E72D297353CC}">
                    <c16:uniqueId val="{00000035-F5CD-4AFE-897E-6ADCC357C033}"/>
                  </c:ext>
                </c:extLst>
              </c15:ser>
            </c15:filteredLineSeries>
            <c15:filteredLineSeries>
              <c15:ser>
                <c:idx val="53"/>
                <c:order val="53"/>
                <c:tx>
                  <c:strRef>
                    <c:extLst xmlns:c15="http://schemas.microsoft.com/office/drawing/2012/chart">
                      <c:ext xmlns:c15="http://schemas.microsoft.com/office/drawing/2012/chart" uri="{02D57815-91ED-43cb-92C2-25804820EDAC}">
                        <c15:formulaRef>
                          <c15:sqref>'Slide 19 - Data'!$A$56:$B$56</c15:sqref>
                        </c15:formulaRef>
                      </c:ext>
                    </c:extLst>
                    <c:strCache>
                      <c:ptCount val="2"/>
                      <c:pt idx="0">
                        <c:v>United States</c:v>
                      </c:pt>
                      <c:pt idx="1">
                        <c:v>Average Wage % Change, Cumulative United States</c:v>
                      </c:pt>
                    </c:strCache>
                  </c:strRef>
                </c:tx>
                <c:spPr>
                  <a:ln w="28575" cap="rnd">
                    <a:solidFill>
                      <a:schemeClr val="accent6">
                        <a:lumMod val="50000"/>
                        <a:lumOff val="5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Data'!$C$56:$H$56</c15:sqref>
                        </c15:formulaRef>
                      </c:ext>
                    </c:extLst>
                    <c:numCache>
                      <c:formatCode>0.0%</c:formatCode>
                      <c:ptCount val="6"/>
                      <c:pt idx="0" formatCode="0%">
                        <c:v>0</c:v>
                      </c:pt>
                      <c:pt idx="1">
                        <c:v>2.6752155648905592E-2</c:v>
                      </c:pt>
                      <c:pt idx="2">
                        <c:v>6.8317488392659734E-2</c:v>
                      </c:pt>
                      <c:pt idx="3">
                        <c:v>0.11916869334512492</c:v>
                      </c:pt>
                      <c:pt idx="4">
                        <c:v>0.18262215343798363</c:v>
                      </c:pt>
                      <c:pt idx="5">
                        <c:v>0.28808313066548752</c:v>
                      </c:pt>
                    </c:numCache>
                  </c:numRef>
                </c:val>
                <c:smooth val="0"/>
                <c:extLst xmlns:c15="http://schemas.microsoft.com/office/drawing/2012/chart">
                  <c:ext xmlns:c16="http://schemas.microsoft.com/office/drawing/2014/chart" uri="{C3380CC4-5D6E-409C-BE32-E72D297353CC}">
                    <c16:uniqueId val="{00000036-F5CD-4AFE-897E-6ADCC357C033}"/>
                  </c:ext>
                </c:extLst>
              </c15:ser>
            </c15:filteredLineSeries>
            <c15:filteredLineSeries>
              <c15:ser>
                <c:idx val="54"/>
                <c:order val="54"/>
                <c:tx>
                  <c:strRef>
                    <c:extLst xmlns:c15="http://schemas.microsoft.com/office/drawing/2012/chart">
                      <c:ext xmlns:c15="http://schemas.microsoft.com/office/drawing/2012/chart" uri="{02D57815-91ED-43cb-92C2-25804820EDAC}">
                        <c15:formulaRef>
                          <c15:sqref>'Slide 19 - Data'!$A$57:$B$57</c15:sqref>
                        </c15:formulaRef>
                      </c:ext>
                    </c:extLst>
                    <c:strCache>
                      <c:ptCount val="2"/>
                      <c:pt idx="0">
                        <c:v>Alabama</c:v>
                      </c:pt>
                      <c:pt idx="1">
                        <c:v>Average Wage % Change, Cumulative Alabama</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Data'!$C$57:$H$57</c15:sqref>
                        </c15:formulaRef>
                      </c:ext>
                    </c:extLst>
                    <c:numCache>
                      <c:formatCode>0.0%</c:formatCode>
                      <c:ptCount val="6"/>
                      <c:pt idx="0" formatCode="0%">
                        <c:v>0</c:v>
                      </c:pt>
                      <c:pt idx="1">
                        <c:v>2.7054619703930576E-2</c:v>
                      </c:pt>
                      <c:pt idx="2">
                        <c:v>6.9933639612046961E-2</c:v>
                      </c:pt>
                      <c:pt idx="3">
                        <c:v>0.10183767228177641</c:v>
                      </c:pt>
                      <c:pt idx="4">
                        <c:v>0.14675855028075549</c:v>
                      </c:pt>
                      <c:pt idx="5">
                        <c:v>0.22792240939254721</c:v>
                      </c:pt>
                    </c:numCache>
                  </c:numRef>
                </c:val>
                <c:smooth val="0"/>
                <c:extLst xmlns:c15="http://schemas.microsoft.com/office/drawing/2012/chart">
                  <c:ext xmlns:c16="http://schemas.microsoft.com/office/drawing/2014/chart" uri="{C3380CC4-5D6E-409C-BE32-E72D297353CC}">
                    <c16:uniqueId val="{00000037-F5CD-4AFE-897E-6ADCC357C033}"/>
                  </c:ext>
                </c:extLst>
              </c15:ser>
            </c15:filteredLineSeries>
            <c15:filteredLineSeries>
              <c15:ser>
                <c:idx val="55"/>
                <c:order val="55"/>
                <c:tx>
                  <c:strRef>
                    <c:extLst xmlns:c15="http://schemas.microsoft.com/office/drawing/2012/chart">
                      <c:ext xmlns:c15="http://schemas.microsoft.com/office/drawing/2012/chart" uri="{02D57815-91ED-43cb-92C2-25804820EDAC}">
                        <c15:formulaRef>
                          <c15:sqref>'Slide 19 - Data'!$A$58:$B$58</c15:sqref>
                        </c15:formulaRef>
                      </c:ext>
                    </c:extLst>
                    <c:strCache>
                      <c:ptCount val="2"/>
                      <c:pt idx="0">
                        <c:v>Alaska</c:v>
                      </c:pt>
                      <c:pt idx="1">
                        <c:v>Average Wage % Change, Cumulative Alaska</c:v>
                      </c:pt>
                    </c:strCache>
                  </c:strRef>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Data'!$C$58:$H$58</c15:sqref>
                        </c15:formulaRef>
                      </c:ext>
                    </c:extLst>
                    <c:numCache>
                      <c:formatCode>0.0%</c:formatCode>
                      <c:ptCount val="6"/>
                      <c:pt idx="0" formatCode="0%">
                        <c:v>0</c:v>
                      </c:pt>
                      <c:pt idx="1">
                        <c:v>2.9463074239193643E-2</c:v>
                      </c:pt>
                      <c:pt idx="2">
                        <c:v>8.082961814305098E-2</c:v>
                      </c:pt>
                      <c:pt idx="3">
                        <c:v>0.11940298507462686</c:v>
                      </c:pt>
                      <c:pt idx="4">
                        <c:v>0.14925373134328357</c:v>
                      </c:pt>
                      <c:pt idx="5">
                        <c:v>0.23047102151579762</c:v>
                      </c:pt>
                    </c:numCache>
                  </c:numRef>
                </c:val>
                <c:smooth val="0"/>
                <c:extLst xmlns:c15="http://schemas.microsoft.com/office/drawing/2012/chart">
                  <c:ext xmlns:c16="http://schemas.microsoft.com/office/drawing/2014/chart" uri="{C3380CC4-5D6E-409C-BE32-E72D297353CC}">
                    <c16:uniqueId val="{00000038-F5CD-4AFE-897E-6ADCC357C033}"/>
                  </c:ext>
                </c:extLst>
              </c15:ser>
            </c15:filteredLineSeries>
            <c15:filteredLineSeries>
              <c15:ser>
                <c:idx val="56"/>
                <c:order val="56"/>
                <c:tx>
                  <c:strRef>
                    <c:extLst xmlns:c15="http://schemas.microsoft.com/office/drawing/2012/chart">
                      <c:ext xmlns:c15="http://schemas.microsoft.com/office/drawing/2012/chart" uri="{02D57815-91ED-43cb-92C2-25804820EDAC}">
                        <c15:formulaRef>
                          <c15:sqref>'Slide 19 - Data'!$A$59:$B$59</c15:sqref>
                        </c15:formulaRef>
                      </c:ext>
                    </c:extLst>
                    <c:strCache>
                      <c:ptCount val="2"/>
                      <c:pt idx="0">
                        <c:v>Arizona</c:v>
                      </c:pt>
                      <c:pt idx="1">
                        <c:v>Average Wage % Change, Cumulative Arizona</c:v>
                      </c:pt>
                    </c:strCache>
                  </c:strRef>
                </c:tx>
                <c:spPr>
                  <a:ln w="28575" cap="rnd">
                    <a:solidFill>
                      <a:schemeClr val="accent3"/>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Data'!$C$59:$H$59</c15:sqref>
                        </c15:formulaRef>
                      </c:ext>
                    </c:extLst>
                    <c:numCache>
                      <c:formatCode>0.0%</c:formatCode>
                      <c:ptCount val="6"/>
                      <c:pt idx="0" formatCode="0%">
                        <c:v>0</c:v>
                      </c:pt>
                      <c:pt idx="1">
                        <c:v>1.6029310739638196E-2</c:v>
                      </c:pt>
                      <c:pt idx="2">
                        <c:v>3.755438516143806E-2</c:v>
                      </c:pt>
                      <c:pt idx="3">
                        <c:v>0.10281657888710785</c:v>
                      </c:pt>
                      <c:pt idx="4">
                        <c:v>0.16624685138539042</c:v>
                      </c:pt>
                      <c:pt idx="5">
                        <c:v>0.26333867643691322</c:v>
                      </c:pt>
                    </c:numCache>
                  </c:numRef>
                </c:val>
                <c:smooth val="0"/>
                <c:extLst xmlns:c15="http://schemas.microsoft.com/office/drawing/2012/chart">
                  <c:ext xmlns:c16="http://schemas.microsoft.com/office/drawing/2014/chart" uri="{C3380CC4-5D6E-409C-BE32-E72D297353CC}">
                    <c16:uniqueId val="{00000039-F5CD-4AFE-897E-6ADCC357C033}"/>
                  </c:ext>
                </c:extLst>
              </c15:ser>
            </c15:filteredLineSeries>
            <c15:filteredLineSeries>
              <c15:ser>
                <c:idx val="57"/>
                <c:order val="57"/>
                <c:tx>
                  <c:strRef>
                    <c:extLst xmlns:c15="http://schemas.microsoft.com/office/drawing/2012/chart">
                      <c:ext xmlns:c15="http://schemas.microsoft.com/office/drawing/2012/chart" uri="{02D57815-91ED-43cb-92C2-25804820EDAC}">
                        <c15:formulaRef>
                          <c15:sqref>'Slide 19 - Data'!$A$60:$B$60</c15:sqref>
                        </c15:formulaRef>
                      </c:ext>
                    </c:extLst>
                    <c:strCache>
                      <c:ptCount val="2"/>
                      <c:pt idx="0">
                        <c:v>Arkansas</c:v>
                      </c:pt>
                      <c:pt idx="1">
                        <c:v>Average Wage % Change, Cumulative Arkansas</c:v>
                      </c:pt>
                    </c:strCache>
                  </c:strRef>
                </c:tx>
                <c:spPr>
                  <a:ln w="28575" cap="rnd">
                    <a:solidFill>
                      <a:schemeClr val="accent4"/>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Data'!$C$60:$H$60</c15:sqref>
                        </c15:formulaRef>
                      </c:ext>
                    </c:extLst>
                    <c:numCache>
                      <c:formatCode>0.0%</c:formatCode>
                      <c:ptCount val="6"/>
                      <c:pt idx="0" formatCode="0%">
                        <c:v>0</c:v>
                      </c:pt>
                      <c:pt idx="1">
                        <c:v>2.7517886626307098E-2</c:v>
                      </c:pt>
                      <c:pt idx="2">
                        <c:v>6.0539350577875621E-2</c:v>
                      </c:pt>
                      <c:pt idx="3">
                        <c:v>0.11529994496422674</c:v>
                      </c:pt>
                      <c:pt idx="4">
                        <c:v>0.17473858007705009</c:v>
                      </c:pt>
                      <c:pt idx="5">
                        <c:v>0.27958172812328014</c:v>
                      </c:pt>
                    </c:numCache>
                  </c:numRef>
                </c:val>
                <c:smooth val="0"/>
                <c:extLst xmlns:c15="http://schemas.microsoft.com/office/drawing/2012/chart">
                  <c:ext xmlns:c16="http://schemas.microsoft.com/office/drawing/2014/chart" uri="{C3380CC4-5D6E-409C-BE32-E72D297353CC}">
                    <c16:uniqueId val="{0000003A-F5CD-4AFE-897E-6ADCC357C033}"/>
                  </c:ext>
                </c:extLst>
              </c15:ser>
            </c15:filteredLineSeries>
            <c15:filteredLineSeries>
              <c15:ser>
                <c:idx val="58"/>
                <c:order val="58"/>
                <c:tx>
                  <c:strRef>
                    <c:extLst xmlns:c15="http://schemas.microsoft.com/office/drawing/2012/chart">
                      <c:ext xmlns:c15="http://schemas.microsoft.com/office/drawing/2012/chart" uri="{02D57815-91ED-43cb-92C2-25804820EDAC}">
                        <c15:formulaRef>
                          <c15:sqref>'Slide 19 - Data'!$A$61:$B$61</c15:sqref>
                        </c15:formulaRef>
                      </c:ext>
                    </c:extLst>
                    <c:strCache>
                      <c:ptCount val="2"/>
                      <c:pt idx="0">
                        <c:v>California</c:v>
                      </c:pt>
                      <c:pt idx="1">
                        <c:v>Average Wage % Change, Cumulative California</c:v>
                      </c:pt>
                    </c:strCache>
                  </c:strRef>
                </c:tx>
                <c:spPr>
                  <a:ln w="28575" cap="rnd">
                    <a:solidFill>
                      <a:schemeClr val="accent5"/>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Data'!$C$61:$H$61</c15:sqref>
                        </c15:formulaRef>
                      </c:ext>
                    </c:extLst>
                    <c:numCache>
                      <c:formatCode>0.0%</c:formatCode>
                      <c:ptCount val="6"/>
                      <c:pt idx="0" formatCode="0%">
                        <c:v>0</c:v>
                      </c:pt>
                      <c:pt idx="1">
                        <c:v>2.1575804276632634E-2</c:v>
                      </c:pt>
                      <c:pt idx="2">
                        <c:v>6.4534771720285114E-2</c:v>
                      </c:pt>
                      <c:pt idx="3">
                        <c:v>0.10171450587555385</c:v>
                      </c:pt>
                      <c:pt idx="4">
                        <c:v>0.1806973608167983</c:v>
                      </c:pt>
                      <c:pt idx="5">
                        <c:v>0.31978424195723365</c:v>
                      </c:pt>
                    </c:numCache>
                  </c:numRef>
                </c:val>
                <c:smooth val="0"/>
                <c:extLst xmlns:c15="http://schemas.microsoft.com/office/drawing/2012/chart">
                  <c:ext xmlns:c16="http://schemas.microsoft.com/office/drawing/2014/chart" uri="{C3380CC4-5D6E-409C-BE32-E72D297353CC}">
                    <c16:uniqueId val="{0000003B-F5CD-4AFE-897E-6ADCC357C033}"/>
                  </c:ext>
                </c:extLst>
              </c15:ser>
            </c15:filteredLineSeries>
            <c15:filteredLineSeries>
              <c15:ser>
                <c:idx val="59"/>
                <c:order val="59"/>
                <c:tx>
                  <c:strRef>
                    <c:extLst xmlns:c15="http://schemas.microsoft.com/office/drawing/2012/chart">
                      <c:ext xmlns:c15="http://schemas.microsoft.com/office/drawing/2012/chart" uri="{02D57815-91ED-43cb-92C2-25804820EDAC}">
                        <c15:formulaRef>
                          <c15:sqref>'Slide 19 - Data'!$A$62:$B$62</c15:sqref>
                        </c15:formulaRef>
                      </c:ext>
                    </c:extLst>
                    <c:strCache>
                      <c:ptCount val="2"/>
                      <c:pt idx="0">
                        <c:v>Colorado</c:v>
                      </c:pt>
                      <c:pt idx="1">
                        <c:v>Average Wage % Change, Cumulative Colorado</c:v>
                      </c:pt>
                    </c:strCache>
                  </c:strRef>
                </c:tx>
                <c:spPr>
                  <a:ln w="28575" cap="rnd">
                    <a:solidFill>
                      <a:schemeClr val="accent6"/>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Data'!$C$62:$H$62</c15:sqref>
                        </c15:formulaRef>
                      </c:ext>
                    </c:extLst>
                    <c:numCache>
                      <c:formatCode>0.0%</c:formatCode>
                      <c:ptCount val="6"/>
                      <c:pt idx="0" formatCode="0%">
                        <c:v>0</c:v>
                      </c:pt>
                      <c:pt idx="1">
                        <c:v>3.0309408545569353E-2</c:v>
                      </c:pt>
                      <c:pt idx="2">
                        <c:v>7.7246895390444117E-2</c:v>
                      </c:pt>
                      <c:pt idx="3">
                        <c:v>0.13765523047779415</c:v>
                      </c:pt>
                      <c:pt idx="4">
                        <c:v>0.21427067985687223</c:v>
                      </c:pt>
                      <c:pt idx="5">
                        <c:v>0.32393180383077247</c:v>
                      </c:pt>
                    </c:numCache>
                  </c:numRef>
                </c:val>
                <c:smooth val="0"/>
                <c:extLst xmlns:c15="http://schemas.microsoft.com/office/drawing/2012/chart">
                  <c:ext xmlns:c16="http://schemas.microsoft.com/office/drawing/2014/chart" uri="{C3380CC4-5D6E-409C-BE32-E72D297353CC}">
                    <c16:uniqueId val="{0000003C-F5CD-4AFE-897E-6ADCC357C033}"/>
                  </c:ext>
                </c:extLst>
              </c15:ser>
            </c15:filteredLineSeries>
            <c15:filteredLineSeries>
              <c15:ser>
                <c:idx val="60"/>
                <c:order val="60"/>
                <c:tx>
                  <c:strRef>
                    <c:extLst xmlns:c15="http://schemas.microsoft.com/office/drawing/2012/chart">
                      <c:ext xmlns:c15="http://schemas.microsoft.com/office/drawing/2012/chart" uri="{02D57815-91ED-43cb-92C2-25804820EDAC}">
                        <c15:formulaRef>
                          <c15:sqref>'Slide 19 - Data'!$A$63:$B$63</c15:sqref>
                        </c15:formulaRef>
                      </c:ext>
                    </c:extLst>
                    <c:strCache>
                      <c:ptCount val="2"/>
                      <c:pt idx="0">
                        <c:v>Connecticut</c:v>
                      </c:pt>
                      <c:pt idx="1">
                        <c:v>Average Wage % Change, Cumulative Connecticut</c:v>
                      </c:pt>
                    </c:strCache>
                  </c:strRef>
                </c:tx>
                <c:spPr>
                  <a:ln w="28575" cap="rnd">
                    <a:solidFill>
                      <a:schemeClr val="accent1">
                        <a:lumMod val="6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Data'!$C$63:$H$63</c15:sqref>
                        </c15:formulaRef>
                      </c:ext>
                    </c:extLst>
                    <c:numCache>
                      <c:formatCode>0.0%</c:formatCode>
                      <c:ptCount val="6"/>
                      <c:pt idx="0" formatCode="0%">
                        <c:v>0</c:v>
                      </c:pt>
                      <c:pt idx="1">
                        <c:v>2.9907249668748817E-2</c:v>
                      </c:pt>
                      <c:pt idx="2">
                        <c:v>6.5303804656445197E-2</c:v>
                      </c:pt>
                      <c:pt idx="3">
                        <c:v>0.12455044482301722</c:v>
                      </c:pt>
                      <c:pt idx="4">
                        <c:v>0.18020064357372706</c:v>
                      </c:pt>
                      <c:pt idx="5">
                        <c:v>0.25175089911035398</c:v>
                      </c:pt>
                    </c:numCache>
                  </c:numRef>
                </c:val>
                <c:smooth val="0"/>
                <c:extLst xmlns:c15="http://schemas.microsoft.com/office/drawing/2012/chart">
                  <c:ext xmlns:c16="http://schemas.microsoft.com/office/drawing/2014/chart" uri="{C3380CC4-5D6E-409C-BE32-E72D297353CC}">
                    <c16:uniqueId val="{0000003D-F5CD-4AFE-897E-6ADCC357C033}"/>
                  </c:ext>
                </c:extLst>
              </c15:ser>
            </c15:filteredLineSeries>
            <c15:filteredLineSeries>
              <c15:ser>
                <c:idx val="61"/>
                <c:order val="61"/>
                <c:tx>
                  <c:strRef>
                    <c:extLst xmlns:c15="http://schemas.microsoft.com/office/drawing/2012/chart">
                      <c:ext xmlns:c15="http://schemas.microsoft.com/office/drawing/2012/chart" uri="{02D57815-91ED-43cb-92C2-25804820EDAC}">
                        <c15:formulaRef>
                          <c15:sqref>'Slide 19 - Data'!$A$64:$B$64</c15:sqref>
                        </c15:formulaRef>
                      </c:ext>
                    </c:extLst>
                    <c:strCache>
                      <c:ptCount val="2"/>
                      <c:pt idx="0">
                        <c:v>Delaware</c:v>
                      </c:pt>
                      <c:pt idx="1">
                        <c:v>Average Wage % Change, Cumulative Delaware</c:v>
                      </c:pt>
                    </c:strCache>
                  </c:strRef>
                </c:tx>
                <c:spPr>
                  <a:ln w="28575" cap="rnd">
                    <a:solidFill>
                      <a:schemeClr val="accent2">
                        <a:lumMod val="6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Data'!$C$64:$H$64</c15:sqref>
                        </c15:formulaRef>
                      </c:ext>
                    </c:extLst>
                    <c:numCache>
                      <c:formatCode>0.0%</c:formatCode>
                      <c:ptCount val="6"/>
                      <c:pt idx="0" formatCode="0%">
                        <c:v>0</c:v>
                      </c:pt>
                      <c:pt idx="1">
                        <c:v>3.8802193167439901E-2</c:v>
                      </c:pt>
                      <c:pt idx="2">
                        <c:v>6.0733867566427666E-2</c:v>
                      </c:pt>
                      <c:pt idx="3">
                        <c:v>0.10080134964150148</c:v>
                      </c:pt>
                      <c:pt idx="4">
                        <c:v>0.14656263180092788</c:v>
                      </c:pt>
                      <c:pt idx="5">
                        <c:v>0.261493040911008</c:v>
                      </c:pt>
                    </c:numCache>
                  </c:numRef>
                </c:val>
                <c:smooth val="0"/>
                <c:extLst xmlns:c15="http://schemas.microsoft.com/office/drawing/2012/chart">
                  <c:ext xmlns:c16="http://schemas.microsoft.com/office/drawing/2014/chart" uri="{C3380CC4-5D6E-409C-BE32-E72D297353CC}">
                    <c16:uniqueId val="{0000003E-F5CD-4AFE-897E-6ADCC357C033}"/>
                  </c:ext>
                </c:extLst>
              </c15:ser>
            </c15:filteredLineSeries>
            <c15:filteredLineSeries>
              <c15:ser>
                <c:idx val="62"/>
                <c:order val="62"/>
                <c:tx>
                  <c:strRef>
                    <c:extLst xmlns:c15="http://schemas.microsoft.com/office/drawing/2012/chart">
                      <c:ext xmlns:c15="http://schemas.microsoft.com/office/drawing/2012/chart" uri="{02D57815-91ED-43cb-92C2-25804820EDAC}">
                        <c15:formulaRef>
                          <c15:sqref>'Slide 19 - Data'!$A$65:$B$65</c15:sqref>
                        </c15:formulaRef>
                      </c:ext>
                    </c:extLst>
                    <c:strCache>
                      <c:ptCount val="2"/>
                      <c:pt idx="0">
                        <c:v>District of Columbia</c:v>
                      </c:pt>
                      <c:pt idx="1">
                        <c:v>Average Wage % Change, Cumulative District of Columbia</c:v>
                      </c:pt>
                    </c:strCache>
                  </c:strRef>
                </c:tx>
                <c:spPr>
                  <a:ln w="28575" cap="rnd">
                    <a:solidFill>
                      <a:schemeClr val="accent3">
                        <a:lumMod val="6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Data'!$C$65:$H$65</c15:sqref>
                        </c15:formulaRef>
                      </c:ext>
                    </c:extLst>
                    <c:numCache>
                      <c:formatCode>0.0%</c:formatCode>
                      <c:ptCount val="6"/>
                      <c:pt idx="0" formatCode="0%">
                        <c:v>0</c:v>
                      </c:pt>
                      <c:pt idx="1">
                        <c:v>3.3539039441910383E-2</c:v>
                      </c:pt>
                      <c:pt idx="2">
                        <c:v>7.5261604507646906E-2</c:v>
                      </c:pt>
                      <c:pt idx="3">
                        <c:v>0.14998658438422324</c:v>
                      </c:pt>
                      <c:pt idx="4">
                        <c:v>0.20472229675342099</c:v>
                      </c:pt>
                      <c:pt idx="5">
                        <c:v>0.31969412396028979</c:v>
                      </c:pt>
                    </c:numCache>
                  </c:numRef>
                </c:val>
                <c:smooth val="0"/>
                <c:extLst xmlns:c15="http://schemas.microsoft.com/office/drawing/2012/chart">
                  <c:ext xmlns:c16="http://schemas.microsoft.com/office/drawing/2014/chart" uri="{C3380CC4-5D6E-409C-BE32-E72D297353CC}">
                    <c16:uniqueId val="{0000003F-F5CD-4AFE-897E-6ADCC357C033}"/>
                  </c:ext>
                </c:extLst>
              </c15:ser>
            </c15:filteredLineSeries>
            <c15:filteredLineSeries>
              <c15:ser>
                <c:idx val="63"/>
                <c:order val="63"/>
                <c:tx>
                  <c:strRef>
                    <c:extLst xmlns:c15="http://schemas.microsoft.com/office/drawing/2012/chart">
                      <c:ext xmlns:c15="http://schemas.microsoft.com/office/drawing/2012/chart" uri="{02D57815-91ED-43cb-92C2-25804820EDAC}">
                        <c15:formulaRef>
                          <c15:sqref>'Slide 19 - Data'!$A$66:$B$66</c15:sqref>
                        </c15:formulaRef>
                      </c:ext>
                    </c:extLst>
                    <c:strCache>
                      <c:ptCount val="2"/>
                      <c:pt idx="0">
                        <c:v>Florida</c:v>
                      </c:pt>
                      <c:pt idx="1">
                        <c:v>Average Wage % Change, Cumulative Florida</c:v>
                      </c:pt>
                    </c:strCache>
                  </c:strRef>
                </c:tx>
                <c:spPr>
                  <a:ln w="28575" cap="rnd">
                    <a:solidFill>
                      <a:schemeClr val="accent4">
                        <a:lumMod val="6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Data'!$C$66:$H$66</c15:sqref>
                        </c15:formulaRef>
                      </c:ext>
                    </c:extLst>
                    <c:numCache>
                      <c:formatCode>0.0%</c:formatCode>
                      <c:ptCount val="6"/>
                      <c:pt idx="0" formatCode="0%">
                        <c:v>0</c:v>
                      </c:pt>
                      <c:pt idx="1">
                        <c:v>9.5705521472392637E-3</c:v>
                      </c:pt>
                      <c:pt idx="2">
                        <c:v>5.1779141104294477E-2</c:v>
                      </c:pt>
                      <c:pt idx="3">
                        <c:v>9.9141104294478533E-2</c:v>
                      </c:pt>
                      <c:pt idx="4">
                        <c:v>0.17177914110429449</c:v>
                      </c:pt>
                      <c:pt idx="5">
                        <c:v>0.27484662576687119</c:v>
                      </c:pt>
                    </c:numCache>
                  </c:numRef>
                </c:val>
                <c:smooth val="0"/>
                <c:extLst xmlns:c15="http://schemas.microsoft.com/office/drawing/2012/chart">
                  <c:ext xmlns:c16="http://schemas.microsoft.com/office/drawing/2014/chart" uri="{C3380CC4-5D6E-409C-BE32-E72D297353CC}">
                    <c16:uniqueId val="{00000040-F5CD-4AFE-897E-6ADCC357C033}"/>
                  </c:ext>
                </c:extLst>
              </c15:ser>
            </c15:filteredLineSeries>
            <c15:filteredLineSeries>
              <c15:ser>
                <c:idx val="64"/>
                <c:order val="64"/>
                <c:tx>
                  <c:strRef>
                    <c:extLst xmlns:c15="http://schemas.microsoft.com/office/drawing/2012/chart">
                      <c:ext xmlns:c15="http://schemas.microsoft.com/office/drawing/2012/chart" uri="{02D57815-91ED-43cb-92C2-25804820EDAC}">
                        <c15:formulaRef>
                          <c15:sqref>'Slide 19 - Data'!$A$67:$B$67</c15:sqref>
                        </c15:formulaRef>
                      </c:ext>
                    </c:extLst>
                    <c:strCache>
                      <c:ptCount val="2"/>
                      <c:pt idx="0">
                        <c:v>Georgia</c:v>
                      </c:pt>
                      <c:pt idx="1">
                        <c:v>Average Wage % Change, Cumulative Georgia</c:v>
                      </c:pt>
                    </c:strCache>
                  </c:strRef>
                </c:tx>
                <c:spPr>
                  <a:ln w="28575" cap="rnd">
                    <a:solidFill>
                      <a:schemeClr val="accent5">
                        <a:lumMod val="6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Data'!$C$67:$H$67</c15:sqref>
                        </c15:formulaRef>
                      </c:ext>
                    </c:extLst>
                    <c:numCache>
                      <c:formatCode>0.0%</c:formatCode>
                      <c:ptCount val="6"/>
                      <c:pt idx="0" formatCode="0%">
                        <c:v>0</c:v>
                      </c:pt>
                      <c:pt idx="1">
                        <c:v>3.4045550598732099E-2</c:v>
                      </c:pt>
                      <c:pt idx="2">
                        <c:v>6.6447522892697813E-2</c:v>
                      </c:pt>
                      <c:pt idx="3">
                        <c:v>0.10824137121389997</c:v>
                      </c:pt>
                      <c:pt idx="4">
                        <c:v>0.16506222117868044</c:v>
                      </c:pt>
                      <c:pt idx="5">
                        <c:v>0.26649448227283401</c:v>
                      </c:pt>
                    </c:numCache>
                  </c:numRef>
                </c:val>
                <c:smooth val="0"/>
                <c:extLst xmlns:c15="http://schemas.microsoft.com/office/drawing/2012/chart">
                  <c:ext xmlns:c16="http://schemas.microsoft.com/office/drawing/2014/chart" uri="{C3380CC4-5D6E-409C-BE32-E72D297353CC}">
                    <c16:uniqueId val="{00000041-F5CD-4AFE-897E-6ADCC357C033}"/>
                  </c:ext>
                </c:extLst>
              </c15:ser>
            </c15:filteredLineSeries>
            <c15:filteredLineSeries>
              <c15:ser>
                <c:idx val="65"/>
                <c:order val="65"/>
                <c:tx>
                  <c:strRef>
                    <c:extLst xmlns:c15="http://schemas.microsoft.com/office/drawing/2012/chart">
                      <c:ext xmlns:c15="http://schemas.microsoft.com/office/drawing/2012/chart" uri="{02D57815-91ED-43cb-92C2-25804820EDAC}">
                        <c15:formulaRef>
                          <c15:sqref>'Slide 19 - Data'!$A$68:$B$68</c15:sqref>
                        </c15:formulaRef>
                      </c:ext>
                    </c:extLst>
                    <c:strCache>
                      <c:ptCount val="2"/>
                      <c:pt idx="0">
                        <c:v>Hawaii</c:v>
                      </c:pt>
                      <c:pt idx="1">
                        <c:v>Average Wage % Change, Cumulative Hawaii</c:v>
                      </c:pt>
                    </c:strCache>
                  </c:strRef>
                </c:tx>
                <c:spPr>
                  <a:ln w="28575" cap="rnd">
                    <a:solidFill>
                      <a:schemeClr val="accent6">
                        <a:lumMod val="6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Data'!$C$68:$H$68</c15:sqref>
                        </c15:formulaRef>
                      </c:ext>
                    </c:extLst>
                    <c:numCache>
                      <c:formatCode>0.0%</c:formatCode>
                      <c:ptCount val="6"/>
                      <c:pt idx="0" formatCode="0%">
                        <c:v>0</c:v>
                      </c:pt>
                      <c:pt idx="1">
                        <c:v>1.8385650224215247E-2</c:v>
                      </c:pt>
                      <c:pt idx="2">
                        <c:v>7.0403587443946189E-2</c:v>
                      </c:pt>
                      <c:pt idx="3">
                        <c:v>0.16704035874439463</c:v>
                      </c:pt>
                      <c:pt idx="4">
                        <c:v>0.23161434977578477</c:v>
                      </c:pt>
                      <c:pt idx="5">
                        <c:v>0.3399103139013453</c:v>
                      </c:pt>
                    </c:numCache>
                  </c:numRef>
                </c:val>
                <c:smooth val="0"/>
                <c:extLst xmlns:c15="http://schemas.microsoft.com/office/drawing/2012/chart">
                  <c:ext xmlns:c16="http://schemas.microsoft.com/office/drawing/2014/chart" uri="{C3380CC4-5D6E-409C-BE32-E72D297353CC}">
                    <c16:uniqueId val="{00000042-F5CD-4AFE-897E-6ADCC357C033}"/>
                  </c:ext>
                </c:extLst>
              </c15:ser>
            </c15:filteredLineSeries>
            <c15:filteredLineSeries>
              <c15:ser>
                <c:idx val="66"/>
                <c:order val="66"/>
                <c:tx>
                  <c:strRef>
                    <c:extLst xmlns:c15="http://schemas.microsoft.com/office/drawing/2012/chart">
                      <c:ext xmlns:c15="http://schemas.microsoft.com/office/drawing/2012/chart" uri="{02D57815-91ED-43cb-92C2-25804820EDAC}">
                        <c15:formulaRef>
                          <c15:sqref>'Slide 19 - Data'!$A$69:$B$69</c15:sqref>
                        </c15:formulaRef>
                      </c:ext>
                    </c:extLst>
                    <c:strCache>
                      <c:ptCount val="2"/>
                      <c:pt idx="0">
                        <c:v>Idaho</c:v>
                      </c:pt>
                      <c:pt idx="1">
                        <c:v>Average Wage % Change, Cumulative Idaho</c:v>
                      </c:pt>
                    </c:strCache>
                  </c:strRef>
                </c:tx>
                <c:spPr>
                  <a:ln w="28575" cap="rnd">
                    <a:solidFill>
                      <a:schemeClr val="accent1">
                        <a:lumMod val="80000"/>
                        <a:lumOff val="2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Data'!$C$69:$H$69</c15:sqref>
                        </c15:formulaRef>
                      </c:ext>
                    </c:extLst>
                    <c:numCache>
                      <c:formatCode>0.0%</c:formatCode>
                      <c:ptCount val="6"/>
                      <c:pt idx="0" formatCode="0%">
                        <c:v>0</c:v>
                      </c:pt>
                      <c:pt idx="1">
                        <c:v>8.3073727933541015E-3</c:v>
                      </c:pt>
                      <c:pt idx="2">
                        <c:v>5.9449636552440288E-2</c:v>
                      </c:pt>
                      <c:pt idx="3">
                        <c:v>9.657320872274143E-2</c:v>
                      </c:pt>
                      <c:pt idx="4">
                        <c:v>0.1653686396677051</c:v>
                      </c:pt>
                      <c:pt idx="5">
                        <c:v>0.24454828660436137</c:v>
                      </c:pt>
                    </c:numCache>
                  </c:numRef>
                </c:val>
                <c:smooth val="0"/>
                <c:extLst xmlns:c15="http://schemas.microsoft.com/office/drawing/2012/chart">
                  <c:ext xmlns:c16="http://schemas.microsoft.com/office/drawing/2014/chart" uri="{C3380CC4-5D6E-409C-BE32-E72D297353CC}">
                    <c16:uniqueId val="{00000043-F5CD-4AFE-897E-6ADCC357C033}"/>
                  </c:ext>
                </c:extLst>
              </c15:ser>
            </c15:filteredLineSeries>
            <c15:filteredLineSeries>
              <c15:ser>
                <c:idx val="67"/>
                <c:order val="67"/>
                <c:tx>
                  <c:strRef>
                    <c:extLst xmlns:c15="http://schemas.microsoft.com/office/drawing/2012/chart">
                      <c:ext xmlns:c15="http://schemas.microsoft.com/office/drawing/2012/chart" uri="{02D57815-91ED-43cb-92C2-25804820EDAC}">
                        <c15:formulaRef>
                          <c15:sqref>'Slide 19 - Data'!$A$70:$B$70</c15:sqref>
                        </c15:formulaRef>
                      </c:ext>
                    </c:extLst>
                    <c:strCache>
                      <c:ptCount val="2"/>
                      <c:pt idx="0">
                        <c:v>Illinois</c:v>
                      </c:pt>
                      <c:pt idx="1">
                        <c:v>Average Wage % Change, Cumulative Illinois</c:v>
                      </c:pt>
                    </c:strCache>
                  </c:strRef>
                </c:tx>
                <c:spPr>
                  <a:ln w="28575" cap="rnd">
                    <a:solidFill>
                      <a:schemeClr val="accent2">
                        <a:lumMod val="80000"/>
                        <a:lumOff val="2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Data'!$C$70:$H$70</c15:sqref>
                        </c15:formulaRef>
                      </c:ext>
                    </c:extLst>
                    <c:numCache>
                      <c:formatCode>0.0%</c:formatCode>
                      <c:ptCount val="6"/>
                      <c:pt idx="0" formatCode="0%">
                        <c:v>0</c:v>
                      </c:pt>
                      <c:pt idx="1">
                        <c:v>2.4274973147153597E-2</c:v>
                      </c:pt>
                      <c:pt idx="2">
                        <c:v>7.3469387755102047E-2</c:v>
                      </c:pt>
                      <c:pt idx="3">
                        <c:v>0.12588614393125672</c:v>
                      </c:pt>
                      <c:pt idx="4">
                        <c:v>0.18431793770139634</c:v>
                      </c:pt>
                      <c:pt idx="5">
                        <c:v>0.28141783029001072</c:v>
                      </c:pt>
                    </c:numCache>
                  </c:numRef>
                </c:val>
                <c:smooth val="0"/>
                <c:extLst xmlns:c15="http://schemas.microsoft.com/office/drawing/2012/chart">
                  <c:ext xmlns:c16="http://schemas.microsoft.com/office/drawing/2014/chart" uri="{C3380CC4-5D6E-409C-BE32-E72D297353CC}">
                    <c16:uniqueId val="{00000044-F5CD-4AFE-897E-6ADCC357C033}"/>
                  </c:ext>
                </c:extLst>
              </c15:ser>
            </c15:filteredLineSeries>
            <c15:filteredLineSeries>
              <c15:ser>
                <c:idx val="68"/>
                <c:order val="68"/>
                <c:tx>
                  <c:strRef>
                    <c:extLst xmlns:c15="http://schemas.microsoft.com/office/drawing/2012/chart">
                      <c:ext xmlns:c15="http://schemas.microsoft.com/office/drawing/2012/chart" uri="{02D57815-91ED-43cb-92C2-25804820EDAC}">
                        <c15:formulaRef>
                          <c15:sqref>'Slide 19 - Data'!$A$71:$B$71</c15:sqref>
                        </c15:formulaRef>
                      </c:ext>
                    </c:extLst>
                    <c:strCache>
                      <c:ptCount val="2"/>
                      <c:pt idx="0">
                        <c:v>Indiana</c:v>
                      </c:pt>
                      <c:pt idx="1">
                        <c:v>Average Wage % Change, Cumulative Indiana</c:v>
                      </c:pt>
                    </c:strCache>
                  </c:strRef>
                </c:tx>
                <c:spPr>
                  <a:ln w="28575" cap="rnd">
                    <a:solidFill>
                      <a:schemeClr val="accent3">
                        <a:lumMod val="80000"/>
                        <a:lumOff val="2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Data'!$C$71:$H$71</c15:sqref>
                        </c15:formulaRef>
                      </c:ext>
                    </c:extLst>
                    <c:numCache>
                      <c:formatCode>0.0%</c:formatCode>
                      <c:ptCount val="6"/>
                      <c:pt idx="0" formatCode="0%">
                        <c:v>0</c:v>
                      </c:pt>
                      <c:pt idx="1">
                        <c:v>2.7204030226700253E-2</c:v>
                      </c:pt>
                      <c:pt idx="2">
                        <c:v>5.9697732997481108E-2</c:v>
                      </c:pt>
                      <c:pt idx="3">
                        <c:v>0.1070528967254408</c:v>
                      </c:pt>
                      <c:pt idx="4">
                        <c:v>0.17808564231738036</c:v>
                      </c:pt>
                      <c:pt idx="5">
                        <c:v>0.27052896725440806</c:v>
                      </c:pt>
                    </c:numCache>
                  </c:numRef>
                </c:val>
                <c:smooth val="0"/>
                <c:extLst xmlns:c15="http://schemas.microsoft.com/office/drawing/2012/chart">
                  <c:ext xmlns:c16="http://schemas.microsoft.com/office/drawing/2014/chart" uri="{C3380CC4-5D6E-409C-BE32-E72D297353CC}">
                    <c16:uniqueId val="{00000045-F5CD-4AFE-897E-6ADCC357C033}"/>
                  </c:ext>
                </c:extLst>
              </c15:ser>
            </c15:filteredLineSeries>
            <c15:filteredLineSeries>
              <c15:ser>
                <c:idx val="69"/>
                <c:order val="69"/>
                <c:tx>
                  <c:strRef>
                    <c:extLst xmlns:c15="http://schemas.microsoft.com/office/drawing/2012/chart">
                      <c:ext xmlns:c15="http://schemas.microsoft.com/office/drawing/2012/chart" uri="{02D57815-91ED-43cb-92C2-25804820EDAC}">
                        <c15:formulaRef>
                          <c15:sqref>'Slide 19 - Data'!$A$72:$B$72</c15:sqref>
                        </c15:formulaRef>
                      </c:ext>
                    </c:extLst>
                    <c:strCache>
                      <c:ptCount val="2"/>
                      <c:pt idx="0">
                        <c:v>Iowa</c:v>
                      </c:pt>
                      <c:pt idx="1">
                        <c:v>Average Wage % Change, Cumulative Iowa</c:v>
                      </c:pt>
                    </c:strCache>
                  </c:strRef>
                </c:tx>
                <c:spPr>
                  <a:ln w="28575" cap="rnd">
                    <a:solidFill>
                      <a:schemeClr val="accent4">
                        <a:lumMod val="80000"/>
                        <a:lumOff val="2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Data'!$C$72:$H$72</c15:sqref>
                        </c15:formulaRef>
                      </c:ext>
                    </c:extLst>
                    <c:numCache>
                      <c:formatCode>0.0%</c:formatCode>
                      <c:ptCount val="6"/>
                      <c:pt idx="0" formatCode="0%">
                        <c:v>0</c:v>
                      </c:pt>
                      <c:pt idx="1">
                        <c:v>3.6579082946934571E-2</c:v>
                      </c:pt>
                      <c:pt idx="2">
                        <c:v>7.7794951056156622E-2</c:v>
                      </c:pt>
                      <c:pt idx="3">
                        <c:v>0.15224111282843894</c:v>
                      </c:pt>
                      <c:pt idx="4">
                        <c:v>0.21921689850592477</c:v>
                      </c:pt>
                      <c:pt idx="5">
                        <c:v>0.31736218444100978</c:v>
                      </c:pt>
                    </c:numCache>
                  </c:numRef>
                </c:val>
                <c:smooth val="0"/>
                <c:extLst xmlns:c15="http://schemas.microsoft.com/office/drawing/2012/chart">
                  <c:ext xmlns:c16="http://schemas.microsoft.com/office/drawing/2014/chart" uri="{C3380CC4-5D6E-409C-BE32-E72D297353CC}">
                    <c16:uniqueId val="{00000046-F5CD-4AFE-897E-6ADCC357C033}"/>
                  </c:ext>
                </c:extLst>
              </c15:ser>
            </c15:filteredLineSeries>
            <c15:filteredLineSeries>
              <c15:ser>
                <c:idx val="70"/>
                <c:order val="70"/>
                <c:tx>
                  <c:strRef>
                    <c:extLst xmlns:c15="http://schemas.microsoft.com/office/drawing/2012/chart">
                      <c:ext xmlns:c15="http://schemas.microsoft.com/office/drawing/2012/chart" uri="{02D57815-91ED-43cb-92C2-25804820EDAC}">
                        <c15:formulaRef>
                          <c15:sqref>'Slide 19 - Data'!$A$73:$B$73</c15:sqref>
                        </c15:formulaRef>
                      </c:ext>
                    </c:extLst>
                    <c:strCache>
                      <c:ptCount val="2"/>
                      <c:pt idx="0">
                        <c:v>Kansas</c:v>
                      </c:pt>
                      <c:pt idx="1">
                        <c:v>Average Wage % Change, Cumulative Kansas</c:v>
                      </c:pt>
                    </c:strCache>
                  </c:strRef>
                </c:tx>
                <c:spPr>
                  <a:ln w="28575" cap="rnd">
                    <a:solidFill>
                      <a:schemeClr val="accent5">
                        <a:lumMod val="80000"/>
                        <a:lumOff val="2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Data'!$C$73:$H$73</c15:sqref>
                        </c15:formulaRef>
                      </c:ext>
                    </c:extLst>
                    <c:numCache>
                      <c:formatCode>0.0%</c:formatCode>
                      <c:ptCount val="6"/>
                      <c:pt idx="0" formatCode="0%">
                        <c:v>0</c:v>
                      </c:pt>
                      <c:pt idx="1">
                        <c:v>3.0227329502872845E-2</c:v>
                      </c:pt>
                      <c:pt idx="2">
                        <c:v>7.2445665750686991E-2</c:v>
                      </c:pt>
                      <c:pt idx="3">
                        <c:v>0.11341493879590307</c:v>
                      </c:pt>
                      <c:pt idx="4">
                        <c:v>0.16212840369722709</c:v>
                      </c:pt>
                      <c:pt idx="5">
                        <c:v>0.24106919810142394</c:v>
                      </c:pt>
                    </c:numCache>
                  </c:numRef>
                </c:val>
                <c:smooth val="0"/>
                <c:extLst xmlns:c15="http://schemas.microsoft.com/office/drawing/2012/chart">
                  <c:ext xmlns:c16="http://schemas.microsoft.com/office/drawing/2014/chart" uri="{C3380CC4-5D6E-409C-BE32-E72D297353CC}">
                    <c16:uniqueId val="{00000047-F5CD-4AFE-897E-6ADCC357C033}"/>
                  </c:ext>
                </c:extLst>
              </c15:ser>
            </c15:filteredLineSeries>
            <c15:filteredLineSeries>
              <c15:ser>
                <c:idx val="71"/>
                <c:order val="71"/>
                <c:tx>
                  <c:strRef>
                    <c:extLst xmlns:c15="http://schemas.microsoft.com/office/drawing/2012/chart">
                      <c:ext xmlns:c15="http://schemas.microsoft.com/office/drawing/2012/chart" uri="{02D57815-91ED-43cb-92C2-25804820EDAC}">
                        <c15:formulaRef>
                          <c15:sqref>'Slide 19 - Data'!$A$74:$B$74</c15:sqref>
                        </c15:formulaRef>
                      </c:ext>
                    </c:extLst>
                    <c:strCache>
                      <c:ptCount val="2"/>
                      <c:pt idx="0">
                        <c:v>Kentucky</c:v>
                      </c:pt>
                      <c:pt idx="1">
                        <c:v>Average Wage % Change, Cumulative Kentucky</c:v>
                      </c:pt>
                    </c:strCache>
                  </c:strRef>
                </c:tx>
                <c:spPr>
                  <a:ln w="28575" cap="rnd">
                    <a:solidFill>
                      <a:schemeClr val="accent6">
                        <a:lumMod val="80000"/>
                        <a:lumOff val="2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Data'!$C$74:$H$74</c15:sqref>
                        </c15:formulaRef>
                      </c:ext>
                    </c:extLst>
                    <c:numCache>
                      <c:formatCode>0.0%</c:formatCode>
                      <c:ptCount val="6"/>
                      <c:pt idx="0" formatCode="0%">
                        <c:v>0</c:v>
                      </c:pt>
                      <c:pt idx="1">
                        <c:v>2.2774327122153208E-2</c:v>
                      </c:pt>
                      <c:pt idx="2">
                        <c:v>5.7971014492753624E-2</c:v>
                      </c:pt>
                      <c:pt idx="3">
                        <c:v>9.7567287784679088E-2</c:v>
                      </c:pt>
                      <c:pt idx="4">
                        <c:v>0.13923395445134576</c:v>
                      </c:pt>
                      <c:pt idx="5">
                        <c:v>0.24663561076604554</c:v>
                      </c:pt>
                    </c:numCache>
                  </c:numRef>
                </c:val>
                <c:smooth val="0"/>
                <c:extLst xmlns:c15="http://schemas.microsoft.com/office/drawing/2012/chart">
                  <c:ext xmlns:c16="http://schemas.microsoft.com/office/drawing/2014/chart" uri="{C3380CC4-5D6E-409C-BE32-E72D297353CC}">
                    <c16:uniqueId val="{00000048-F5CD-4AFE-897E-6ADCC357C033}"/>
                  </c:ext>
                </c:extLst>
              </c15:ser>
            </c15:filteredLineSeries>
            <c15:filteredLineSeries>
              <c15:ser>
                <c:idx val="72"/>
                <c:order val="72"/>
                <c:tx>
                  <c:strRef>
                    <c:extLst xmlns:c15="http://schemas.microsoft.com/office/drawing/2012/chart">
                      <c:ext xmlns:c15="http://schemas.microsoft.com/office/drawing/2012/chart" uri="{02D57815-91ED-43cb-92C2-25804820EDAC}">
                        <c15:formulaRef>
                          <c15:sqref>'Slide 19 - Data'!$A$75:$B$75</c15:sqref>
                        </c15:formulaRef>
                      </c:ext>
                    </c:extLst>
                    <c:strCache>
                      <c:ptCount val="2"/>
                      <c:pt idx="0">
                        <c:v>Louisiana</c:v>
                      </c:pt>
                      <c:pt idx="1">
                        <c:v>Average Wage % Change, Cumulative Louisiana</c:v>
                      </c:pt>
                    </c:strCache>
                  </c:strRef>
                </c:tx>
                <c:spPr>
                  <a:ln w="28575" cap="rnd">
                    <a:solidFill>
                      <a:schemeClr val="accent1">
                        <a:lumMod val="8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Data'!$C$75:$H$75</c15:sqref>
                        </c15:formulaRef>
                      </c:ext>
                    </c:extLst>
                    <c:numCache>
                      <c:formatCode>0.0%</c:formatCode>
                      <c:ptCount val="6"/>
                      <c:pt idx="0" formatCode="0%">
                        <c:v>0</c:v>
                      </c:pt>
                      <c:pt idx="1">
                        <c:v>1.8824136152656008E-2</c:v>
                      </c:pt>
                      <c:pt idx="2">
                        <c:v>5.2346570397111915E-2</c:v>
                      </c:pt>
                      <c:pt idx="3">
                        <c:v>7.2460030943785461E-2</c:v>
                      </c:pt>
                      <c:pt idx="4">
                        <c:v>0.13898916967509026</c:v>
                      </c:pt>
                      <c:pt idx="5">
                        <c:v>0.23104693140794225</c:v>
                      </c:pt>
                    </c:numCache>
                  </c:numRef>
                </c:val>
                <c:smooth val="0"/>
                <c:extLst xmlns:c15="http://schemas.microsoft.com/office/drawing/2012/chart">
                  <c:ext xmlns:c16="http://schemas.microsoft.com/office/drawing/2014/chart" uri="{C3380CC4-5D6E-409C-BE32-E72D297353CC}">
                    <c16:uniqueId val="{00000049-F5CD-4AFE-897E-6ADCC357C033}"/>
                  </c:ext>
                </c:extLst>
              </c15:ser>
            </c15:filteredLineSeries>
            <c15:filteredLineSeries>
              <c15:ser>
                <c:idx val="73"/>
                <c:order val="73"/>
                <c:tx>
                  <c:strRef>
                    <c:extLst xmlns:c15="http://schemas.microsoft.com/office/drawing/2012/chart">
                      <c:ext xmlns:c15="http://schemas.microsoft.com/office/drawing/2012/chart" uri="{02D57815-91ED-43cb-92C2-25804820EDAC}">
                        <c15:formulaRef>
                          <c15:sqref>'Slide 19 - Data'!$A$76:$B$76</c15:sqref>
                        </c15:formulaRef>
                      </c:ext>
                    </c:extLst>
                    <c:strCache>
                      <c:ptCount val="2"/>
                      <c:pt idx="0">
                        <c:v>Maine</c:v>
                      </c:pt>
                      <c:pt idx="1">
                        <c:v>Average Wage % Change, Cumulative Maine</c:v>
                      </c:pt>
                    </c:strCache>
                  </c:strRef>
                </c:tx>
                <c:spPr>
                  <a:ln w="28575" cap="rnd">
                    <a:solidFill>
                      <a:schemeClr val="accent2">
                        <a:lumMod val="8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Data'!$C$76:$H$76</c15:sqref>
                        </c15:formulaRef>
                      </c:ext>
                    </c:extLst>
                    <c:numCache>
                      <c:formatCode>0.0%</c:formatCode>
                      <c:ptCount val="6"/>
                      <c:pt idx="0" formatCode="0%">
                        <c:v>0</c:v>
                      </c:pt>
                      <c:pt idx="1">
                        <c:v>3.1102264244837023E-2</c:v>
                      </c:pt>
                      <c:pt idx="2">
                        <c:v>7.6387160985319738E-2</c:v>
                      </c:pt>
                      <c:pt idx="3">
                        <c:v>0.12714605623289377</c:v>
                      </c:pt>
                      <c:pt idx="4">
                        <c:v>0.20602139835780045</c:v>
                      </c:pt>
                      <c:pt idx="5">
                        <c:v>0.32445882060213982</c:v>
                      </c:pt>
                    </c:numCache>
                  </c:numRef>
                </c:val>
                <c:smooth val="0"/>
                <c:extLst xmlns:c15="http://schemas.microsoft.com/office/drawing/2012/chart">
                  <c:ext xmlns:c16="http://schemas.microsoft.com/office/drawing/2014/chart" uri="{C3380CC4-5D6E-409C-BE32-E72D297353CC}">
                    <c16:uniqueId val="{0000004A-F5CD-4AFE-897E-6ADCC357C033}"/>
                  </c:ext>
                </c:extLst>
              </c15:ser>
            </c15:filteredLineSeries>
            <c15:filteredLineSeries>
              <c15:ser>
                <c:idx val="74"/>
                <c:order val="74"/>
                <c:tx>
                  <c:strRef>
                    <c:extLst xmlns:c15="http://schemas.microsoft.com/office/drawing/2012/chart">
                      <c:ext xmlns:c15="http://schemas.microsoft.com/office/drawing/2012/chart" uri="{02D57815-91ED-43cb-92C2-25804820EDAC}">
                        <c15:formulaRef>
                          <c15:sqref>'Slide 19 - Data'!$A$77:$B$77</c15:sqref>
                        </c15:formulaRef>
                      </c:ext>
                    </c:extLst>
                    <c:strCache>
                      <c:ptCount val="2"/>
                      <c:pt idx="0">
                        <c:v>Maryland</c:v>
                      </c:pt>
                      <c:pt idx="1">
                        <c:v>Average Wage % Change, Cumulative Maryland</c:v>
                      </c:pt>
                    </c:strCache>
                  </c:strRef>
                </c:tx>
                <c:spPr>
                  <a:ln w="28575" cap="rnd">
                    <a:solidFill>
                      <a:schemeClr val="accent3">
                        <a:lumMod val="8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Data'!$C$77:$H$77</c15:sqref>
                        </c15:formulaRef>
                      </c:ext>
                    </c:extLst>
                    <c:numCache>
                      <c:formatCode>0.0%</c:formatCode>
                      <c:ptCount val="6"/>
                      <c:pt idx="0" formatCode="0%">
                        <c:v>0</c:v>
                      </c:pt>
                      <c:pt idx="1">
                        <c:v>1.9089857308137292E-2</c:v>
                      </c:pt>
                      <c:pt idx="2">
                        <c:v>5.3413035094485153E-2</c:v>
                      </c:pt>
                      <c:pt idx="3">
                        <c:v>0.10431932124951793</c:v>
                      </c:pt>
                      <c:pt idx="4">
                        <c:v>0.16139606633243347</c:v>
                      </c:pt>
                      <c:pt idx="5">
                        <c:v>0.27072888546085616</c:v>
                      </c:pt>
                    </c:numCache>
                  </c:numRef>
                </c:val>
                <c:smooth val="0"/>
                <c:extLst xmlns:c15="http://schemas.microsoft.com/office/drawing/2012/chart">
                  <c:ext xmlns:c16="http://schemas.microsoft.com/office/drawing/2014/chart" uri="{C3380CC4-5D6E-409C-BE32-E72D297353CC}">
                    <c16:uniqueId val="{0000004B-F5CD-4AFE-897E-6ADCC357C033}"/>
                  </c:ext>
                </c:extLst>
              </c15:ser>
            </c15:filteredLineSeries>
            <c15:filteredLineSeries>
              <c15:ser>
                <c:idx val="75"/>
                <c:order val="75"/>
                <c:tx>
                  <c:strRef>
                    <c:extLst xmlns:c15="http://schemas.microsoft.com/office/drawing/2012/chart">
                      <c:ext xmlns:c15="http://schemas.microsoft.com/office/drawing/2012/chart" uri="{02D57815-91ED-43cb-92C2-25804820EDAC}">
                        <c15:formulaRef>
                          <c15:sqref>'Slide 19 - Data'!$A$78:$B$78</c15:sqref>
                        </c15:formulaRef>
                      </c:ext>
                    </c:extLst>
                    <c:strCache>
                      <c:ptCount val="2"/>
                      <c:pt idx="0">
                        <c:v>Massachusetts</c:v>
                      </c:pt>
                      <c:pt idx="1">
                        <c:v>Average Wage % Change, Cumulative Massachusetts</c:v>
                      </c:pt>
                    </c:strCache>
                  </c:strRef>
                </c:tx>
                <c:spPr>
                  <a:ln w="28575" cap="rnd">
                    <a:solidFill>
                      <a:schemeClr val="accent4">
                        <a:lumMod val="8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Data'!$C$78:$H$78</c15:sqref>
                        </c15:formulaRef>
                      </c:ext>
                    </c:extLst>
                    <c:numCache>
                      <c:formatCode>0.0%</c:formatCode>
                      <c:ptCount val="6"/>
                      <c:pt idx="0" formatCode="0%">
                        <c:v>0</c:v>
                      </c:pt>
                      <c:pt idx="1">
                        <c:v>3.0507855316039459E-2</c:v>
                      </c:pt>
                      <c:pt idx="2">
                        <c:v>7.8005115089514063E-2</c:v>
                      </c:pt>
                      <c:pt idx="3">
                        <c:v>0.13463646328096457</c:v>
                      </c:pt>
                      <c:pt idx="4">
                        <c:v>0.19985385458531238</c:v>
                      </c:pt>
                      <c:pt idx="5">
                        <c:v>0.33248081841432225</c:v>
                      </c:pt>
                    </c:numCache>
                  </c:numRef>
                </c:val>
                <c:smooth val="0"/>
                <c:extLst xmlns:c15="http://schemas.microsoft.com/office/drawing/2012/chart">
                  <c:ext xmlns:c16="http://schemas.microsoft.com/office/drawing/2014/chart" uri="{C3380CC4-5D6E-409C-BE32-E72D297353CC}">
                    <c16:uniqueId val="{0000004C-F5CD-4AFE-897E-6ADCC357C033}"/>
                  </c:ext>
                </c:extLst>
              </c15:ser>
            </c15:filteredLineSeries>
            <c15:filteredLineSeries>
              <c15:ser>
                <c:idx val="76"/>
                <c:order val="76"/>
                <c:tx>
                  <c:strRef>
                    <c:extLst xmlns:c15="http://schemas.microsoft.com/office/drawing/2012/chart">
                      <c:ext xmlns:c15="http://schemas.microsoft.com/office/drawing/2012/chart" uri="{02D57815-91ED-43cb-92C2-25804820EDAC}">
                        <c15:formulaRef>
                          <c15:sqref>'Slide 19 - Data'!$A$79:$B$79</c15:sqref>
                        </c15:formulaRef>
                      </c:ext>
                    </c:extLst>
                    <c:strCache>
                      <c:ptCount val="2"/>
                      <c:pt idx="0">
                        <c:v>Michigan</c:v>
                      </c:pt>
                      <c:pt idx="1">
                        <c:v>Average Wage % Change, Cumulative Michigan</c:v>
                      </c:pt>
                    </c:strCache>
                  </c:strRef>
                </c:tx>
                <c:spPr>
                  <a:ln w="28575" cap="rnd">
                    <a:solidFill>
                      <a:schemeClr val="accent5">
                        <a:lumMod val="8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Data'!$C$79:$H$79</c15:sqref>
                        </c15:formulaRef>
                      </c:ext>
                    </c:extLst>
                    <c:numCache>
                      <c:formatCode>0.0%</c:formatCode>
                      <c:ptCount val="6"/>
                      <c:pt idx="0" formatCode="0%">
                        <c:v>0</c:v>
                      </c:pt>
                      <c:pt idx="1">
                        <c:v>1.9221967963386728E-2</c:v>
                      </c:pt>
                      <c:pt idx="2">
                        <c:v>5.9725400457665903E-2</c:v>
                      </c:pt>
                      <c:pt idx="3">
                        <c:v>0.10526315789473684</c:v>
                      </c:pt>
                      <c:pt idx="4">
                        <c:v>0.16201372997711672</c:v>
                      </c:pt>
                      <c:pt idx="5">
                        <c:v>0.26224256292906178</c:v>
                      </c:pt>
                    </c:numCache>
                  </c:numRef>
                </c:val>
                <c:smooth val="0"/>
                <c:extLst xmlns:c15="http://schemas.microsoft.com/office/drawing/2012/chart">
                  <c:ext xmlns:c16="http://schemas.microsoft.com/office/drawing/2014/chart" uri="{C3380CC4-5D6E-409C-BE32-E72D297353CC}">
                    <c16:uniqueId val="{0000004D-F5CD-4AFE-897E-6ADCC357C033}"/>
                  </c:ext>
                </c:extLst>
              </c15:ser>
            </c15:filteredLineSeries>
            <c15:filteredLineSeries>
              <c15:ser>
                <c:idx val="77"/>
                <c:order val="77"/>
                <c:tx>
                  <c:strRef>
                    <c:extLst xmlns:c15="http://schemas.microsoft.com/office/drawing/2012/chart">
                      <c:ext xmlns:c15="http://schemas.microsoft.com/office/drawing/2012/chart" uri="{02D57815-91ED-43cb-92C2-25804820EDAC}">
                        <c15:formulaRef>
                          <c15:sqref>'Slide 19 - Data'!$A$80:$B$80</c15:sqref>
                        </c15:formulaRef>
                      </c:ext>
                    </c:extLst>
                    <c:strCache>
                      <c:ptCount val="2"/>
                      <c:pt idx="0">
                        <c:v>Minnesota</c:v>
                      </c:pt>
                      <c:pt idx="1">
                        <c:v>Average Wage % Change, Cumulative Minnesota</c:v>
                      </c:pt>
                    </c:strCache>
                  </c:strRef>
                </c:tx>
                <c:spPr>
                  <a:ln w="28575" cap="rnd">
                    <a:solidFill>
                      <a:schemeClr val="accent6">
                        <a:lumMod val="8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Data'!$C$80:$H$80</c15:sqref>
                        </c15:formulaRef>
                      </c:ext>
                    </c:extLst>
                    <c:numCache>
                      <c:formatCode>0.0%</c:formatCode>
                      <c:ptCount val="6"/>
                      <c:pt idx="0" formatCode="0%">
                        <c:v>0</c:v>
                      </c:pt>
                      <c:pt idx="1">
                        <c:v>2.6435536294691225E-2</c:v>
                      </c:pt>
                      <c:pt idx="2">
                        <c:v>7.7789815817984831E-2</c:v>
                      </c:pt>
                      <c:pt idx="3">
                        <c:v>0.14257854821235103</c:v>
                      </c:pt>
                      <c:pt idx="4">
                        <c:v>0.21105092091007585</c:v>
                      </c:pt>
                      <c:pt idx="5">
                        <c:v>0.31050920910075841</c:v>
                      </c:pt>
                    </c:numCache>
                  </c:numRef>
                </c:val>
                <c:smooth val="0"/>
                <c:extLst xmlns:c15="http://schemas.microsoft.com/office/drawing/2012/chart">
                  <c:ext xmlns:c16="http://schemas.microsoft.com/office/drawing/2014/chart" uri="{C3380CC4-5D6E-409C-BE32-E72D297353CC}">
                    <c16:uniqueId val="{0000004E-F5CD-4AFE-897E-6ADCC357C033}"/>
                  </c:ext>
                </c:extLst>
              </c15:ser>
            </c15:filteredLineSeries>
            <c15:filteredLineSeries>
              <c15:ser>
                <c:idx val="78"/>
                <c:order val="78"/>
                <c:tx>
                  <c:strRef>
                    <c:extLst xmlns:c15="http://schemas.microsoft.com/office/drawing/2012/chart">
                      <c:ext xmlns:c15="http://schemas.microsoft.com/office/drawing/2012/chart" uri="{02D57815-91ED-43cb-92C2-25804820EDAC}">
                        <c15:formulaRef>
                          <c15:sqref>'Slide 19 - Data'!$A$81:$B$81</c15:sqref>
                        </c15:formulaRef>
                      </c:ext>
                    </c:extLst>
                    <c:strCache>
                      <c:ptCount val="2"/>
                      <c:pt idx="0">
                        <c:v>Mississippi</c:v>
                      </c:pt>
                      <c:pt idx="1">
                        <c:v>Average Wage % Change, Cumulative Mississippi</c:v>
                      </c:pt>
                    </c:strCache>
                  </c:strRef>
                </c:tx>
                <c:spPr>
                  <a:ln w="28575" cap="rnd">
                    <a:solidFill>
                      <a:schemeClr val="accent1">
                        <a:lumMod val="60000"/>
                        <a:lumOff val="4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Data'!$C$81:$H$81</c15:sqref>
                        </c15:formulaRef>
                      </c:ext>
                    </c:extLst>
                    <c:numCache>
                      <c:formatCode>0.0%</c:formatCode>
                      <c:ptCount val="6"/>
                      <c:pt idx="0" formatCode="0%">
                        <c:v>0</c:v>
                      </c:pt>
                      <c:pt idx="1">
                        <c:v>3.738855335058959E-2</c:v>
                      </c:pt>
                      <c:pt idx="2">
                        <c:v>8.1967213114754092E-2</c:v>
                      </c:pt>
                      <c:pt idx="3">
                        <c:v>0.11906816220880069</c:v>
                      </c:pt>
                      <c:pt idx="4">
                        <c:v>0.15300546448087432</c:v>
                      </c:pt>
                      <c:pt idx="5">
                        <c:v>0.22807017543859648</c:v>
                      </c:pt>
                    </c:numCache>
                  </c:numRef>
                </c:val>
                <c:smooth val="0"/>
                <c:extLst xmlns:c15="http://schemas.microsoft.com/office/drawing/2012/chart">
                  <c:ext xmlns:c16="http://schemas.microsoft.com/office/drawing/2014/chart" uri="{C3380CC4-5D6E-409C-BE32-E72D297353CC}">
                    <c16:uniqueId val="{0000004F-F5CD-4AFE-897E-6ADCC357C033}"/>
                  </c:ext>
                </c:extLst>
              </c15:ser>
            </c15:filteredLineSeries>
            <c15:filteredLineSeries>
              <c15:ser>
                <c:idx val="79"/>
                <c:order val="79"/>
                <c:tx>
                  <c:strRef>
                    <c:extLst xmlns:c15="http://schemas.microsoft.com/office/drawing/2012/chart">
                      <c:ext xmlns:c15="http://schemas.microsoft.com/office/drawing/2012/chart" uri="{02D57815-91ED-43cb-92C2-25804820EDAC}">
                        <c15:formulaRef>
                          <c15:sqref>'Slide 19 - Data'!$A$82:$B$82</c15:sqref>
                        </c15:formulaRef>
                      </c:ext>
                    </c:extLst>
                    <c:strCache>
                      <c:ptCount val="2"/>
                      <c:pt idx="0">
                        <c:v>Missouri</c:v>
                      </c:pt>
                      <c:pt idx="1">
                        <c:v>Average Wage % Change, Cumulative Missouri</c:v>
                      </c:pt>
                    </c:strCache>
                  </c:strRef>
                </c:tx>
                <c:spPr>
                  <a:ln w="28575" cap="rnd">
                    <a:solidFill>
                      <a:schemeClr val="accent2">
                        <a:lumMod val="60000"/>
                        <a:lumOff val="4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Data'!$C$82:$H$82</c15:sqref>
                        </c15:formulaRef>
                      </c:ext>
                    </c:extLst>
                    <c:numCache>
                      <c:formatCode>0.0%</c:formatCode>
                      <c:ptCount val="6"/>
                      <c:pt idx="0" formatCode="0%">
                        <c:v>0</c:v>
                      </c:pt>
                      <c:pt idx="1">
                        <c:v>3.7530864197530864E-2</c:v>
                      </c:pt>
                      <c:pt idx="2">
                        <c:v>7.7530864197530858E-2</c:v>
                      </c:pt>
                      <c:pt idx="3">
                        <c:v>0.12395061728395061</c:v>
                      </c:pt>
                      <c:pt idx="4">
                        <c:v>0.18074074074074073</c:v>
                      </c:pt>
                      <c:pt idx="5">
                        <c:v>0.2688888888888889</c:v>
                      </c:pt>
                    </c:numCache>
                  </c:numRef>
                </c:val>
                <c:smooth val="0"/>
                <c:extLst xmlns:c15="http://schemas.microsoft.com/office/drawing/2012/chart">
                  <c:ext xmlns:c16="http://schemas.microsoft.com/office/drawing/2014/chart" uri="{C3380CC4-5D6E-409C-BE32-E72D297353CC}">
                    <c16:uniqueId val="{00000050-F5CD-4AFE-897E-6ADCC357C033}"/>
                  </c:ext>
                </c:extLst>
              </c15:ser>
            </c15:filteredLineSeries>
            <c15:filteredLineSeries>
              <c15:ser>
                <c:idx val="80"/>
                <c:order val="80"/>
                <c:tx>
                  <c:strRef>
                    <c:extLst xmlns:c15="http://schemas.microsoft.com/office/drawing/2012/chart">
                      <c:ext xmlns:c15="http://schemas.microsoft.com/office/drawing/2012/chart" uri="{02D57815-91ED-43cb-92C2-25804820EDAC}">
                        <c15:formulaRef>
                          <c15:sqref>'Slide 19 - Data'!$A$83:$B$83</c15:sqref>
                        </c15:formulaRef>
                      </c:ext>
                    </c:extLst>
                    <c:strCache>
                      <c:ptCount val="2"/>
                      <c:pt idx="0">
                        <c:v>Montana</c:v>
                      </c:pt>
                      <c:pt idx="1">
                        <c:v>Average Wage % Change, Cumulative Montana</c:v>
                      </c:pt>
                    </c:strCache>
                  </c:strRef>
                </c:tx>
                <c:spPr>
                  <a:ln w="28575" cap="rnd">
                    <a:solidFill>
                      <a:schemeClr val="accent3">
                        <a:lumMod val="60000"/>
                        <a:lumOff val="4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Data'!$C$83:$H$83</c15:sqref>
                        </c15:formulaRef>
                      </c:ext>
                    </c:extLst>
                    <c:numCache>
                      <c:formatCode>0.0%</c:formatCode>
                      <c:ptCount val="6"/>
                      <c:pt idx="0" formatCode="0%">
                        <c:v>0</c:v>
                      </c:pt>
                      <c:pt idx="1">
                        <c:v>6.1074918566775244E-2</c:v>
                      </c:pt>
                      <c:pt idx="2">
                        <c:v>0.10260586319218241</c:v>
                      </c:pt>
                      <c:pt idx="3">
                        <c:v>0.15092290988056462</c:v>
                      </c:pt>
                      <c:pt idx="4">
                        <c:v>0.23154180238870792</c:v>
                      </c:pt>
                      <c:pt idx="5">
                        <c:v>0.33930510314875134</c:v>
                      </c:pt>
                    </c:numCache>
                  </c:numRef>
                </c:val>
                <c:smooth val="0"/>
                <c:extLst xmlns:c15="http://schemas.microsoft.com/office/drawing/2012/chart">
                  <c:ext xmlns:c16="http://schemas.microsoft.com/office/drawing/2014/chart" uri="{C3380CC4-5D6E-409C-BE32-E72D297353CC}">
                    <c16:uniqueId val="{00000051-F5CD-4AFE-897E-6ADCC357C033}"/>
                  </c:ext>
                </c:extLst>
              </c15:ser>
            </c15:filteredLineSeries>
            <c15:filteredLineSeries>
              <c15:ser>
                <c:idx val="81"/>
                <c:order val="81"/>
                <c:tx>
                  <c:strRef>
                    <c:extLst xmlns:c15="http://schemas.microsoft.com/office/drawing/2012/chart">
                      <c:ext xmlns:c15="http://schemas.microsoft.com/office/drawing/2012/chart" uri="{02D57815-91ED-43cb-92C2-25804820EDAC}">
                        <c15:formulaRef>
                          <c15:sqref>'Slide 19 - Data'!$A$84:$B$84</c15:sqref>
                        </c15:formulaRef>
                      </c:ext>
                    </c:extLst>
                    <c:strCache>
                      <c:ptCount val="2"/>
                      <c:pt idx="0">
                        <c:v>Nebraska</c:v>
                      </c:pt>
                      <c:pt idx="1">
                        <c:v>Average Wage % Change, Cumulative Nebraska</c:v>
                      </c:pt>
                    </c:strCache>
                  </c:strRef>
                </c:tx>
                <c:spPr>
                  <a:ln w="28575" cap="rnd">
                    <a:solidFill>
                      <a:schemeClr val="accent4">
                        <a:lumMod val="60000"/>
                        <a:lumOff val="4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Data'!$C$84:$H$84</c15:sqref>
                        </c15:formulaRef>
                      </c:ext>
                    </c:extLst>
                    <c:numCache>
                      <c:formatCode>0.0%</c:formatCode>
                      <c:ptCount val="6"/>
                      <c:pt idx="0" formatCode="0%">
                        <c:v>0</c:v>
                      </c:pt>
                      <c:pt idx="1">
                        <c:v>2.7337761880429228E-2</c:v>
                      </c:pt>
                      <c:pt idx="2">
                        <c:v>8.9167092488502811E-2</c:v>
                      </c:pt>
                      <c:pt idx="3">
                        <c:v>0.16326009197751662</c:v>
                      </c:pt>
                      <c:pt idx="4">
                        <c:v>0.23275421563617782</c:v>
                      </c:pt>
                      <c:pt idx="5">
                        <c:v>0.33137455288707207</c:v>
                      </c:pt>
                    </c:numCache>
                  </c:numRef>
                </c:val>
                <c:smooth val="0"/>
                <c:extLst xmlns:c15="http://schemas.microsoft.com/office/drawing/2012/chart">
                  <c:ext xmlns:c16="http://schemas.microsoft.com/office/drawing/2014/chart" uri="{C3380CC4-5D6E-409C-BE32-E72D297353CC}">
                    <c16:uniqueId val="{00000052-F5CD-4AFE-897E-6ADCC357C033}"/>
                  </c:ext>
                </c:extLst>
              </c15:ser>
            </c15:filteredLineSeries>
            <c15:filteredLineSeries>
              <c15:ser>
                <c:idx val="82"/>
                <c:order val="82"/>
                <c:tx>
                  <c:strRef>
                    <c:extLst xmlns:c15="http://schemas.microsoft.com/office/drawing/2012/chart">
                      <c:ext xmlns:c15="http://schemas.microsoft.com/office/drawing/2012/chart" uri="{02D57815-91ED-43cb-92C2-25804820EDAC}">
                        <c15:formulaRef>
                          <c15:sqref>'Slide 19 - Data'!$A$85:$B$85</c15:sqref>
                        </c15:formulaRef>
                      </c:ext>
                    </c:extLst>
                    <c:strCache>
                      <c:ptCount val="2"/>
                      <c:pt idx="0">
                        <c:v>Nevada</c:v>
                      </c:pt>
                      <c:pt idx="1">
                        <c:v>Average Wage % Change, Cumulative Nevada</c:v>
                      </c:pt>
                    </c:strCache>
                  </c:strRef>
                </c:tx>
                <c:spPr>
                  <a:ln w="28575" cap="rnd">
                    <a:solidFill>
                      <a:schemeClr val="accent5">
                        <a:lumMod val="60000"/>
                        <a:lumOff val="4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Data'!$C$85:$H$85</c15:sqref>
                        </c15:formulaRef>
                      </c:ext>
                    </c:extLst>
                    <c:numCache>
                      <c:formatCode>0.0%</c:formatCode>
                      <c:ptCount val="6"/>
                      <c:pt idx="0" formatCode="0%">
                        <c:v>0</c:v>
                      </c:pt>
                      <c:pt idx="1">
                        <c:v>8.600095556617296E-3</c:v>
                      </c:pt>
                      <c:pt idx="2">
                        <c:v>2.2455805064500716E-2</c:v>
                      </c:pt>
                      <c:pt idx="3">
                        <c:v>7.5967510750119441E-2</c:v>
                      </c:pt>
                      <c:pt idx="4">
                        <c:v>0.12780697563306259</c:v>
                      </c:pt>
                      <c:pt idx="5">
                        <c:v>0.22025800286669853</c:v>
                      </c:pt>
                    </c:numCache>
                  </c:numRef>
                </c:val>
                <c:smooth val="0"/>
                <c:extLst xmlns:c15="http://schemas.microsoft.com/office/drawing/2012/chart">
                  <c:ext xmlns:c16="http://schemas.microsoft.com/office/drawing/2014/chart" uri="{C3380CC4-5D6E-409C-BE32-E72D297353CC}">
                    <c16:uniqueId val="{00000053-F5CD-4AFE-897E-6ADCC357C033}"/>
                  </c:ext>
                </c:extLst>
              </c15:ser>
            </c15:filteredLineSeries>
            <c15:filteredLineSeries>
              <c15:ser>
                <c:idx val="83"/>
                <c:order val="83"/>
                <c:tx>
                  <c:strRef>
                    <c:extLst xmlns:c15="http://schemas.microsoft.com/office/drawing/2012/chart">
                      <c:ext xmlns:c15="http://schemas.microsoft.com/office/drawing/2012/chart" uri="{02D57815-91ED-43cb-92C2-25804820EDAC}">
                        <c15:formulaRef>
                          <c15:sqref>'Slide 19 - Data'!$A$86:$B$86</c15:sqref>
                        </c15:formulaRef>
                      </c:ext>
                    </c:extLst>
                    <c:strCache>
                      <c:ptCount val="2"/>
                      <c:pt idx="0">
                        <c:v>New Hampshire</c:v>
                      </c:pt>
                      <c:pt idx="1">
                        <c:v>Average Wage % Change, Cumulative New Hampshire</c:v>
                      </c:pt>
                    </c:strCache>
                  </c:strRef>
                </c:tx>
                <c:spPr>
                  <a:ln w="28575" cap="rnd">
                    <a:solidFill>
                      <a:schemeClr val="accent6">
                        <a:lumMod val="60000"/>
                        <a:lumOff val="4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Data'!$C$86:$H$86</c15:sqref>
                        </c15:formulaRef>
                      </c:ext>
                    </c:extLst>
                    <c:numCache>
                      <c:formatCode>0.0%</c:formatCode>
                      <c:ptCount val="6"/>
                      <c:pt idx="0" formatCode="0%">
                        <c:v>0</c:v>
                      </c:pt>
                      <c:pt idx="1">
                        <c:v>2.189296771340115E-2</c:v>
                      </c:pt>
                      <c:pt idx="2">
                        <c:v>7.7178239716939406E-2</c:v>
                      </c:pt>
                      <c:pt idx="3">
                        <c:v>0.12870411322423705</c:v>
                      </c:pt>
                      <c:pt idx="4">
                        <c:v>0.1930561698363556</c:v>
                      </c:pt>
                      <c:pt idx="5">
                        <c:v>0.31070322865988503</c:v>
                      </c:pt>
                    </c:numCache>
                  </c:numRef>
                </c:val>
                <c:smooth val="0"/>
                <c:extLst xmlns:c15="http://schemas.microsoft.com/office/drawing/2012/chart">
                  <c:ext xmlns:c16="http://schemas.microsoft.com/office/drawing/2014/chart" uri="{C3380CC4-5D6E-409C-BE32-E72D297353CC}">
                    <c16:uniqueId val="{00000054-F5CD-4AFE-897E-6ADCC357C033}"/>
                  </c:ext>
                </c:extLst>
              </c15:ser>
            </c15:filteredLineSeries>
            <c15:filteredLineSeries>
              <c15:ser>
                <c:idx val="84"/>
                <c:order val="84"/>
                <c:tx>
                  <c:strRef>
                    <c:extLst xmlns:c15="http://schemas.microsoft.com/office/drawing/2012/chart">
                      <c:ext xmlns:c15="http://schemas.microsoft.com/office/drawing/2012/chart" uri="{02D57815-91ED-43cb-92C2-25804820EDAC}">
                        <c15:formulaRef>
                          <c15:sqref>'Slide 19 - Data'!$A$87:$B$87</c15:sqref>
                        </c15:formulaRef>
                      </c:ext>
                    </c:extLst>
                    <c:strCache>
                      <c:ptCount val="2"/>
                      <c:pt idx="0">
                        <c:v>New Jersey</c:v>
                      </c:pt>
                      <c:pt idx="1">
                        <c:v>Average Wage % Change, Cumulative New Jersey</c:v>
                      </c:pt>
                    </c:strCache>
                  </c:strRef>
                </c:tx>
                <c:spPr>
                  <a:ln w="28575" cap="rnd">
                    <a:solidFill>
                      <a:schemeClr val="accent1">
                        <a:lumMod val="5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Data'!$C$87:$H$87</c15:sqref>
                        </c15:formulaRef>
                      </c:ext>
                    </c:extLst>
                    <c:numCache>
                      <c:formatCode>0.0%</c:formatCode>
                      <c:ptCount val="6"/>
                      <c:pt idx="0" formatCode="0%">
                        <c:v>0</c:v>
                      </c:pt>
                      <c:pt idx="1">
                        <c:v>2.4447031431897557E-2</c:v>
                      </c:pt>
                      <c:pt idx="2">
                        <c:v>6.6162204113310044E-2</c:v>
                      </c:pt>
                      <c:pt idx="3">
                        <c:v>0.10535506402793947</c:v>
                      </c:pt>
                      <c:pt idx="4">
                        <c:v>0.16375630578191697</c:v>
                      </c:pt>
                      <c:pt idx="5">
                        <c:v>0.30228948389600313</c:v>
                      </c:pt>
                    </c:numCache>
                  </c:numRef>
                </c:val>
                <c:smooth val="0"/>
                <c:extLst xmlns:c15="http://schemas.microsoft.com/office/drawing/2012/chart">
                  <c:ext xmlns:c16="http://schemas.microsoft.com/office/drawing/2014/chart" uri="{C3380CC4-5D6E-409C-BE32-E72D297353CC}">
                    <c16:uniqueId val="{00000055-F5CD-4AFE-897E-6ADCC357C033}"/>
                  </c:ext>
                </c:extLst>
              </c15:ser>
            </c15:filteredLineSeries>
            <c15:filteredLineSeries>
              <c15:ser>
                <c:idx val="85"/>
                <c:order val="85"/>
                <c:tx>
                  <c:strRef>
                    <c:extLst xmlns:c15="http://schemas.microsoft.com/office/drawing/2012/chart">
                      <c:ext xmlns:c15="http://schemas.microsoft.com/office/drawing/2012/chart" uri="{02D57815-91ED-43cb-92C2-25804820EDAC}">
                        <c15:formulaRef>
                          <c15:sqref>'Slide 19 - Data'!$A$88:$B$88</c15:sqref>
                        </c15:formulaRef>
                      </c:ext>
                    </c:extLst>
                    <c:strCache>
                      <c:ptCount val="2"/>
                      <c:pt idx="0">
                        <c:v>New Mexico</c:v>
                      </c:pt>
                      <c:pt idx="1">
                        <c:v>Average Wage % Change, Cumulative New Mexico</c:v>
                      </c:pt>
                    </c:strCache>
                  </c:strRef>
                </c:tx>
                <c:spPr>
                  <a:ln w="28575" cap="rnd">
                    <a:solidFill>
                      <a:schemeClr val="accent2">
                        <a:lumMod val="5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Data'!$C$88:$H$88</c15:sqref>
                        </c15:formulaRef>
                      </c:ext>
                    </c:extLst>
                    <c:numCache>
                      <c:formatCode>0.0%</c:formatCode>
                      <c:ptCount val="6"/>
                      <c:pt idx="0" formatCode="0%">
                        <c:v>0</c:v>
                      </c:pt>
                      <c:pt idx="1">
                        <c:v>1.6670752635449867E-2</c:v>
                      </c:pt>
                      <c:pt idx="2">
                        <c:v>5.8347634224074525E-2</c:v>
                      </c:pt>
                      <c:pt idx="3">
                        <c:v>9.9289041431723457E-2</c:v>
                      </c:pt>
                      <c:pt idx="4">
                        <c:v>0.15322382936994361</c:v>
                      </c:pt>
                      <c:pt idx="5">
                        <c:v>0.27139004658004412</c:v>
                      </c:pt>
                    </c:numCache>
                  </c:numRef>
                </c:val>
                <c:smooth val="0"/>
                <c:extLst xmlns:c15="http://schemas.microsoft.com/office/drawing/2012/chart">
                  <c:ext xmlns:c16="http://schemas.microsoft.com/office/drawing/2014/chart" uri="{C3380CC4-5D6E-409C-BE32-E72D297353CC}">
                    <c16:uniqueId val="{00000056-F5CD-4AFE-897E-6ADCC357C033}"/>
                  </c:ext>
                </c:extLst>
              </c15:ser>
            </c15:filteredLineSeries>
            <c15:filteredLineSeries>
              <c15:ser>
                <c:idx val="86"/>
                <c:order val="86"/>
                <c:tx>
                  <c:strRef>
                    <c:extLst xmlns:c15="http://schemas.microsoft.com/office/drawing/2012/chart">
                      <c:ext xmlns:c15="http://schemas.microsoft.com/office/drawing/2012/chart" uri="{02D57815-91ED-43cb-92C2-25804820EDAC}">
                        <c15:formulaRef>
                          <c15:sqref>'Slide 19 - Data'!$A$89:$B$89</c15:sqref>
                        </c15:formulaRef>
                      </c:ext>
                    </c:extLst>
                    <c:strCache>
                      <c:ptCount val="2"/>
                      <c:pt idx="0">
                        <c:v>New York</c:v>
                      </c:pt>
                      <c:pt idx="1">
                        <c:v>Average Wage % Change, Cumulative New York</c:v>
                      </c:pt>
                    </c:strCache>
                  </c:strRef>
                </c:tx>
                <c:spPr>
                  <a:ln w="28575" cap="rnd">
                    <a:solidFill>
                      <a:schemeClr val="accent3">
                        <a:lumMod val="5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Data'!$C$89:$H$89</c15:sqref>
                        </c15:formulaRef>
                      </c:ext>
                    </c:extLst>
                    <c:numCache>
                      <c:formatCode>0.0%</c:formatCode>
                      <c:ptCount val="6"/>
                      <c:pt idx="0" formatCode="0%">
                        <c:v>0</c:v>
                      </c:pt>
                      <c:pt idx="1">
                        <c:v>3.3516379473584546E-2</c:v>
                      </c:pt>
                      <c:pt idx="2">
                        <c:v>7.990910812346147E-2</c:v>
                      </c:pt>
                      <c:pt idx="3">
                        <c:v>0.13804203749289906</c:v>
                      </c:pt>
                      <c:pt idx="4">
                        <c:v>0.2113236129520924</c:v>
                      </c:pt>
                      <c:pt idx="5">
                        <c:v>0.33421700435523577</c:v>
                      </c:pt>
                    </c:numCache>
                  </c:numRef>
                </c:val>
                <c:smooth val="0"/>
                <c:extLst xmlns:c15="http://schemas.microsoft.com/office/drawing/2012/chart">
                  <c:ext xmlns:c16="http://schemas.microsoft.com/office/drawing/2014/chart" uri="{C3380CC4-5D6E-409C-BE32-E72D297353CC}">
                    <c16:uniqueId val="{00000057-F5CD-4AFE-897E-6ADCC357C033}"/>
                  </c:ext>
                </c:extLst>
              </c15:ser>
            </c15:filteredLineSeries>
            <c15:filteredLineSeries>
              <c15:ser>
                <c:idx val="87"/>
                <c:order val="87"/>
                <c:tx>
                  <c:strRef>
                    <c:extLst xmlns:c15="http://schemas.microsoft.com/office/drawing/2012/chart">
                      <c:ext xmlns:c15="http://schemas.microsoft.com/office/drawing/2012/chart" uri="{02D57815-91ED-43cb-92C2-25804820EDAC}">
                        <c15:formulaRef>
                          <c15:sqref>'Slide 19 - Data'!$A$90:$B$90</c15:sqref>
                        </c15:formulaRef>
                      </c:ext>
                    </c:extLst>
                    <c:strCache>
                      <c:ptCount val="2"/>
                      <c:pt idx="0">
                        <c:v>North Carolina</c:v>
                      </c:pt>
                      <c:pt idx="1">
                        <c:v>Average Wage % Change, Cumulative North Carolina</c:v>
                      </c:pt>
                    </c:strCache>
                  </c:strRef>
                </c:tx>
                <c:spPr>
                  <a:ln w="28575" cap="rnd">
                    <a:solidFill>
                      <a:schemeClr val="accent4">
                        <a:lumMod val="5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Data'!$C$90:$H$90</c15:sqref>
                        </c15:formulaRef>
                      </c:ext>
                    </c:extLst>
                    <c:numCache>
                      <c:formatCode>0.0%</c:formatCode>
                      <c:ptCount val="6"/>
                      <c:pt idx="0" formatCode="0%">
                        <c:v>0</c:v>
                      </c:pt>
                      <c:pt idx="1">
                        <c:v>2.8363636363636365E-2</c:v>
                      </c:pt>
                      <c:pt idx="2">
                        <c:v>7.0787878787878789E-2</c:v>
                      </c:pt>
                      <c:pt idx="3">
                        <c:v>0.11709090909090909</c:v>
                      </c:pt>
                      <c:pt idx="4">
                        <c:v>0.17696969696969697</c:v>
                      </c:pt>
                      <c:pt idx="5">
                        <c:v>0.28727272727272729</c:v>
                      </c:pt>
                    </c:numCache>
                  </c:numRef>
                </c:val>
                <c:smooth val="0"/>
                <c:extLst xmlns:c15="http://schemas.microsoft.com/office/drawing/2012/chart">
                  <c:ext xmlns:c16="http://schemas.microsoft.com/office/drawing/2014/chart" uri="{C3380CC4-5D6E-409C-BE32-E72D297353CC}">
                    <c16:uniqueId val="{00000058-F5CD-4AFE-897E-6ADCC357C033}"/>
                  </c:ext>
                </c:extLst>
              </c15:ser>
            </c15:filteredLineSeries>
            <c15:filteredLineSeries>
              <c15:ser>
                <c:idx val="88"/>
                <c:order val="88"/>
                <c:tx>
                  <c:strRef>
                    <c:extLst xmlns:c15="http://schemas.microsoft.com/office/drawing/2012/chart">
                      <c:ext xmlns:c15="http://schemas.microsoft.com/office/drawing/2012/chart" uri="{02D57815-91ED-43cb-92C2-25804820EDAC}">
                        <c15:formulaRef>
                          <c15:sqref>'Slide 19 - Data'!$A$91:$B$91</c15:sqref>
                        </c15:formulaRef>
                      </c:ext>
                    </c:extLst>
                    <c:strCache>
                      <c:ptCount val="2"/>
                      <c:pt idx="0">
                        <c:v>North Dakota</c:v>
                      </c:pt>
                      <c:pt idx="1">
                        <c:v>Average Wage % Change, Cumulative North Dakota</c:v>
                      </c:pt>
                    </c:strCache>
                  </c:strRef>
                </c:tx>
                <c:spPr>
                  <a:ln w="28575" cap="rnd">
                    <a:solidFill>
                      <a:schemeClr val="accent5">
                        <a:lumMod val="5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Data'!$C$91:$H$91</c15:sqref>
                        </c15:formulaRef>
                      </c:ext>
                    </c:extLst>
                    <c:numCache>
                      <c:formatCode>0.0%</c:formatCode>
                      <c:ptCount val="6"/>
                      <c:pt idx="0" formatCode="0%">
                        <c:v>0</c:v>
                      </c:pt>
                      <c:pt idx="1">
                        <c:v>9.1072806791870339E-2</c:v>
                      </c:pt>
                      <c:pt idx="2">
                        <c:v>0.17468484692564959</c:v>
                      </c:pt>
                      <c:pt idx="3">
                        <c:v>0.23822999742732184</c:v>
                      </c:pt>
                      <c:pt idx="4">
                        <c:v>0.29740159506045794</c:v>
                      </c:pt>
                      <c:pt idx="5">
                        <c:v>0.3732956007203499</c:v>
                      </c:pt>
                    </c:numCache>
                  </c:numRef>
                </c:val>
                <c:smooth val="0"/>
                <c:extLst xmlns:c15="http://schemas.microsoft.com/office/drawing/2012/chart">
                  <c:ext xmlns:c16="http://schemas.microsoft.com/office/drawing/2014/chart" uri="{C3380CC4-5D6E-409C-BE32-E72D297353CC}">
                    <c16:uniqueId val="{00000059-F5CD-4AFE-897E-6ADCC357C033}"/>
                  </c:ext>
                </c:extLst>
              </c15:ser>
            </c15:filteredLineSeries>
            <c15:filteredLineSeries>
              <c15:ser>
                <c:idx val="89"/>
                <c:order val="89"/>
                <c:tx>
                  <c:strRef>
                    <c:extLst xmlns:c15="http://schemas.microsoft.com/office/drawing/2012/chart">
                      <c:ext xmlns:c15="http://schemas.microsoft.com/office/drawing/2012/chart" uri="{02D57815-91ED-43cb-92C2-25804820EDAC}">
                        <c15:formulaRef>
                          <c15:sqref>'Slide 19 - Data'!$A$92:$B$92</c15:sqref>
                        </c15:formulaRef>
                      </c:ext>
                    </c:extLst>
                    <c:strCache>
                      <c:ptCount val="2"/>
                      <c:pt idx="0">
                        <c:v>Ohio</c:v>
                      </c:pt>
                      <c:pt idx="1">
                        <c:v>Average Wage % Change, Cumulative Ohio</c:v>
                      </c:pt>
                    </c:strCache>
                  </c:strRef>
                </c:tx>
                <c:spPr>
                  <a:ln w="28575" cap="rnd">
                    <a:solidFill>
                      <a:schemeClr val="accent6">
                        <a:lumMod val="5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Data'!$C$92:$H$92</c15:sqref>
                        </c15:formulaRef>
                      </c:ext>
                    </c:extLst>
                    <c:numCache>
                      <c:formatCode>0.0%</c:formatCode>
                      <c:ptCount val="6"/>
                      <c:pt idx="0" formatCode="0%">
                        <c:v>0</c:v>
                      </c:pt>
                      <c:pt idx="1">
                        <c:v>3.7989901418610243E-2</c:v>
                      </c:pt>
                      <c:pt idx="2">
                        <c:v>7.5979802837220486E-2</c:v>
                      </c:pt>
                      <c:pt idx="3">
                        <c:v>0.12887713392642461</c:v>
                      </c:pt>
                      <c:pt idx="4">
                        <c:v>0.18850685260880018</c:v>
                      </c:pt>
                      <c:pt idx="5">
                        <c:v>0.27843231546044722</c:v>
                      </c:pt>
                    </c:numCache>
                  </c:numRef>
                </c:val>
                <c:smooth val="0"/>
                <c:extLst xmlns:c15="http://schemas.microsoft.com/office/drawing/2012/chart">
                  <c:ext xmlns:c16="http://schemas.microsoft.com/office/drawing/2014/chart" uri="{C3380CC4-5D6E-409C-BE32-E72D297353CC}">
                    <c16:uniqueId val="{0000005A-F5CD-4AFE-897E-6ADCC357C033}"/>
                  </c:ext>
                </c:extLst>
              </c15:ser>
            </c15:filteredLineSeries>
            <c15:filteredLineSeries>
              <c15:ser>
                <c:idx val="90"/>
                <c:order val="90"/>
                <c:tx>
                  <c:strRef>
                    <c:extLst xmlns:c15="http://schemas.microsoft.com/office/drawing/2012/chart">
                      <c:ext xmlns:c15="http://schemas.microsoft.com/office/drawing/2012/chart" uri="{02D57815-91ED-43cb-92C2-25804820EDAC}">
                        <c15:formulaRef>
                          <c15:sqref>'Slide 19 - Data'!$A$93:$B$93</c15:sqref>
                        </c15:formulaRef>
                      </c:ext>
                    </c:extLst>
                    <c:strCache>
                      <c:ptCount val="2"/>
                      <c:pt idx="0">
                        <c:v>Oklahoma</c:v>
                      </c:pt>
                      <c:pt idx="1">
                        <c:v>Average Wage % Change, Cumulative Oklahoma</c:v>
                      </c:pt>
                    </c:strCache>
                  </c:strRef>
                </c:tx>
                <c:spPr>
                  <a:ln w="28575" cap="rnd">
                    <a:solidFill>
                      <a:schemeClr val="accent1">
                        <a:lumMod val="70000"/>
                        <a:lumOff val="3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Data'!$C$93:$H$93</c15:sqref>
                        </c15:formulaRef>
                      </c:ext>
                    </c:extLst>
                    <c:numCache>
                      <c:formatCode>0.0%</c:formatCode>
                      <c:ptCount val="6"/>
                      <c:pt idx="0" formatCode="0%">
                        <c:v>0</c:v>
                      </c:pt>
                      <c:pt idx="1">
                        <c:v>4.5823514008902853E-2</c:v>
                      </c:pt>
                      <c:pt idx="2">
                        <c:v>9.5051060487038486E-2</c:v>
                      </c:pt>
                      <c:pt idx="3">
                        <c:v>0.13485205551191412</c:v>
                      </c:pt>
                      <c:pt idx="4">
                        <c:v>0.19455354804922756</c:v>
                      </c:pt>
                      <c:pt idx="5">
                        <c:v>0.26630007855459542</c:v>
                      </c:pt>
                    </c:numCache>
                  </c:numRef>
                </c:val>
                <c:smooth val="0"/>
                <c:extLst xmlns:c15="http://schemas.microsoft.com/office/drawing/2012/chart">
                  <c:ext xmlns:c16="http://schemas.microsoft.com/office/drawing/2014/chart" uri="{C3380CC4-5D6E-409C-BE32-E72D297353CC}">
                    <c16:uniqueId val="{0000005B-F5CD-4AFE-897E-6ADCC357C033}"/>
                  </c:ext>
                </c:extLst>
              </c15:ser>
            </c15:filteredLineSeries>
            <c15:filteredLineSeries>
              <c15:ser>
                <c:idx val="91"/>
                <c:order val="91"/>
                <c:tx>
                  <c:strRef>
                    <c:extLst xmlns:c15="http://schemas.microsoft.com/office/drawing/2012/chart">
                      <c:ext xmlns:c15="http://schemas.microsoft.com/office/drawing/2012/chart" uri="{02D57815-91ED-43cb-92C2-25804820EDAC}">
                        <c15:formulaRef>
                          <c15:sqref>'Slide 19 - Data'!$A$94:$B$94</c15:sqref>
                        </c15:formulaRef>
                      </c:ext>
                    </c:extLst>
                    <c:strCache>
                      <c:ptCount val="2"/>
                      <c:pt idx="0">
                        <c:v>Oregon</c:v>
                      </c:pt>
                      <c:pt idx="1">
                        <c:v>Average Wage % Change, Cumulative Oregon</c:v>
                      </c:pt>
                    </c:strCache>
                  </c:strRef>
                </c:tx>
                <c:spPr>
                  <a:ln w="28575" cap="rnd">
                    <a:solidFill>
                      <a:schemeClr val="accent2">
                        <a:lumMod val="70000"/>
                        <a:lumOff val="3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Data'!$C$94:$H$94</c15:sqref>
                        </c15:formulaRef>
                      </c:ext>
                    </c:extLst>
                    <c:numCache>
                      <c:formatCode>0.0%</c:formatCode>
                      <c:ptCount val="6"/>
                      <c:pt idx="0" formatCode="0%">
                        <c:v>0</c:v>
                      </c:pt>
                      <c:pt idx="1">
                        <c:v>3.3641905622036575E-2</c:v>
                      </c:pt>
                      <c:pt idx="2">
                        <c:v>8.6023933167757957E-2</c:v>
                      </c:pt>
                      <c:pt idx="3">
                        <c:v>0.15172725220139988</c:v>
                      </c:pt>
                      <c:pt idx="4">
                        <c:v>0.21675321743057124</c:v>
                      </c:pt>
                      <c:pt idx="5">
                        <c:v>0.33370964100248363</c:v>
                      </c:pt>
                    </c:numCache>
                  </c:numRef>
                </c:val>
                <c:smooth val="0"/>
                <c:extLst xmlns:c15="http://schemas.microsoft.com/office/drawing/2012/chart">
                  <c:ext xmlns:c16="http://schemas.microsoft.com/office/drawing/2014/chart" uri="{C3380CC4-5D6E-409C-BE32-E72D297353CC}">
                    <c16:uniqueId val="{0000005C-F5CD-4AFE-897E-6ADCC357C033}"/>
                  </c:ext>
                </c:extLst>
              </c15:ser>
            </c15:filteredLineSeries>
            <c15:filteredLineSeries>
              <c15:ser>
                <c:idx val="92"/>
                <c:order val="92"/>
                <c:tx>
                  <c:strRef>
                    <c:extLst xmlns:c15="http://schemas.microsoft.com/office/drawing/2012/chart">
                      <c:ext xmlns:c15="http://schemas.microsoft.com/office/drawing/2012/chart" uri="{02D57815-91ED-43cb-92C2-25804820EDAC}">
                        <c15:formulaRef>
                          <c15:sqref>'Slide 19 - Data'!$A$95:$B$95</c15:sqref>
                        </c15:formulaRef>
                      </c:ext>
                    </c:extLst>
                    <c:strCache>
                      <c:ptCount val="2"/>
                      <c:pt idx="0">
                        <c:v>Pennsylvania</c:v>
                      </c:pt>
                      <c:pt idx="1">
                        <c:v>Average Wage % Change, Cumulative Pennsylvania</c:v>
                      </c:pt>
                    </c:strCache>
                  </c:strRef>
                </c:tx>
                <c:spPr>
                  <a:ln w="28575" cap="rnd">
                    <a:solidFill>
                      <a:schemeClr val="accent3">
                        <a:lumMod val="70000"/>
                        <a:lumOff val="3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Data'!$C$95:$H$95</c15:sqref>
                        </c15:formulaRef>
                      </c:ext>
                    </c:extLst>
                    <c:numCache>
                      <c:formatCode>0.0%</c:formatCode>
                      <c:ptCount val="6"/>
                      <c:pt idx="0" formatCode="0%">
                        <c:v>0</c:v>
                      </c:pt>
                      <c:pt idx="1">
                        <c:v>2.7456319491717722E-2</c:v>
                      </c:pt>
                      <c:pt idx="2">
                        <c:v>5.6274109371454502E-2</c:v>
                      </c:pt>
                      <c:pt idx="3">
                        <c:v>0.10642160199682324</c:v>
                      </c:pt>
                      <c:pt idx="4">
                        <c:v>0.16496482868164283</c:v>
                      </c:pt>
                      <c:pt idx="5">
                        <c:v>0.25913319718629452</c:v>
                      </c:pt>
                    </c:numCache>
                  </c:numRef>
                </c:val>
                <c:smooth val="0"/>
                <c:extLst xmlns:c15="http://schemas.microsoft.com/office/drawing/2012/chart">
                  <c:ext xmlns:c16="http://schemas.microsoft.com/office/drawing/2014/chart" uri="{C3380CC4-5D6E-409C-BE32-E72D297353CC}">
                    <c16:uniqueId val="{0000005D-F5CD-4AFE-897E-6ADCC357C033}"/>
                  </c:ext>
                </c:extLst>
              </c15:ser>
            </c15:filteredLineSeries>
            <c15:filteredLineSeries>
              <c15:ser>
                <c:idx val="93"/>
                <c:order val="93"/>
                <c:tx>
                  <c:strRef>
                    <c:extLst xmlns:c15="http://schemas.microsoft.com/office/drawing/2012/chart">
                      <c:ext xmlns:c15="http://schemas.microsoft.com/office/drawing/2012/chart" uri="{02D57815-91ED-43cb-92C2-25804820EDAC}">
                        <c15:formulaRef>
                          <c15:sqref>'Slide 19 - Data'!$A$96:$B$96</c15:sqref>
                        </c15:formulaRef>
                      </c:ext>
                    </c:extLst>
                    <c:strCache>
                      <c:ptCount val="2"/>
                      <c:pt idx="0">
                        <c:v>Rhode Island</c:v>
                      </c:pt>
                      <c:pt idx="1">
                        <c:v>Average Wage % Change, Cumulative Rhode Island</c:v>
                      </c:pt>
                    </c:strCache>
                  </c:strRef>
                </c:tx>
                <c:spPr>
                  <a:ln w="28575" cap="rnd">
                    <a:solidFill>
                      <a:schemeClr val="accent4">
                        <a:lumMod val="70000"/>
                        <a:lumOff val="3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Data'!$C$96:$H$96</c15:sqref>
                        </c15:formulaRef>
                      </c:ext>
                    </c:extLst>
                    <c:numCache>
                      <c:formatCode>0.0%</c:formatCode>
                      <c:ptCount val="6"/>
                      <c:pt idx="0" formatCode="0%">
                        <c:v>0</c:v>
                      </c:pt>
                      <c:pt idx="1">
                        <c:v>3.0175142435112892E-2</c:v>
                      </c:pt>
                      <c:pt idx="2">
                        <c:v>7.1534078919603297E-2</c:v>
                      </c:pt>
                      <c:pt idx="3">
                        <c:v>0.12070056974045157</c:v>
                      </c:pt>
                      <c:pt idx="4">
                        <c:v>0.20742772736864318</c:v>
                      </c:pt>
                      <c:pt idx="5">
                        <c:v>0.31082506857986919</c:v>
                      </c:pt>
                    </c:numCache>
                  </c:numRef>
                </c:val>
                <c:smooth val="0"/>
                <c:extLst xmlns:c15="http://schemas.microsoft.com/office/drawing/2012/chart">
                  <c:ext xmlns:c16="http://schemas.microsoft.com/office/drawing/2014/chart" uri="{C3380CC4-5D6E-409C-BE32-E72D297353CC}">
                    <c16:uniqueId val="{0000005E-F5CD-4AFE-897E-6ADCC357C033}"/>
                  </c:ext>
                </c:extLst>
              </c15:ser>
            </c15:filteredLineSeries>
            <c15:filteredLineSeries>
              <c15:ser>
                <c:idx val="94"/>
                <c:order val="94"/>
                <c:tx>
                  <c:strRef>
                    <c:extLst xmlns:c15="http://schemas.microsoft.com/office/drawing/2012/chart">
                      <c:ext xmlns:c15="http://schemas.microsoft.com/office/drawing/2012/chart" uri="{02D57815-91ED-43cb-92C2-25804820EDAC}">
                        <c15:formulaRef>
                          <c15:sqref>'Slide 19 - Data'!$A$97:$B$97</c15:sqref>
                        </c15:formulaRef>
                      </c:ext>
                    </c:extLst>
                    <c:strCache>
                      <c:ptCount val="2"/>
                      <c:pt idx="0">
                        <c:v>South Carolina</c:v>
                      </c:pt>
                      <c:pt idx="1">
                        <c:v>Average Wage % Change, Cumulative South Carolina</c:v>
                      </c:pt>
                    </c:strCache>
                  </c:strRef>
                </c:tx>
                <c:spPr>
                  <a:ln w="28575" cap="rnd">
                    <a:solidFill>
                      <a:schemeClr val="accent5">
                        <a:lumMod val="70000"/>
                        <a:lumOff val="3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Data'!$C$97:$H$97</c15:sqref>
                        </c15:formulaRef>
                      </c:ext>
                    </c:extLst>
                    <c:numCache>
                      <c:formatCode>0.0%</c:formatCode>
                      <c:ptCount val="6"/>
                      <c:pt idx="0" formatCode="0%">
                        <c:v>0</c:v>
                      </c:pt>
                      <c:pt idx="1">
                        <c:v>1.1151452282157677E-2</c:v>
                      </c:pt>
                      <c:pt idx="2">
                        <c:v>5.2385892116182574E-2</c:v>
                      </c:pt>
                      <c:pt idx="3">
                        <c:v>9.5435684647302899E-2</c:v>
                      </c:pt>
                      <c:pt idx="4">
                        <c:v>0.15093360995850622</c:v>
                      </c:pt>
                      <c:pt idx="5">
                        <c:v>0.23158713692946059</c:v>
                      </c:pt>
                    </c:numCache>
                  </c:numRef>
                </c:val>
                <c:smooth val="0"/>
                <c:extLst xmlns:c15="http://schemas.microsoft.com/office/drawing/2012/chart">
                  <c:ext xmlns:c16="http://schemas.microsoft.com/office/drawing/2014/chart" uri="{C3380CC4-5D6E-409C-BE32-E72D297353CC}">
                    <c16:uniqueId val="{0000005F-F5CD-4AFE-897E-6ADCC357C033}"/>
                  </c:ext>
                </c:extLst>
              </c15:ser>
            </c15:filteredLineSeries>
            <c15:filteredLineSeries>
              <c15:ser>
                <c:idx val="95"/>
                <c:order val="95"/>
                <c:tx>
                  <c:strRef>
                    <c:extLst xmlns:c15="http://schemas.microsoft.com/office/drawing/2012/chart">
                      <c:ext xmlns:c15="http://schemas.microsoft.com/office/drawing/2012/chart" uri="{02D57815-91ED-43cb-92C2-25804820EDAC}">
                        <c15:formulaRef>
                          <c15:sqref>'Slide 19 - Data'!$A$98:$B$98</c15:sqref>
                        </c15:formulaRef>
                      </c:ext>
                    </c:extLst>
                    <c:strCache>
                      <c:ptCount val="2"/>
                      <c:pt idx="0">
                        <c:v>South Dakota</c:v>
                      </c:pt>
                      <c:pt idx="1">
                        <c:v>Average Wage % Change, Cumulative South Dakota</c:v>
                      </c:pt>
                    </c:strCache>
                  </c:strRef>
                </c:tx>
                <c:spPr>
                  <a:ln w="28575" cap="rnd">
                    <a:solidFill>
                      <a:schemeClr val="accent6">
                        <a:lumMod val="70000"/>
                        <a:lumOff val="3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Data'!$C$98:$H$98</c15:sqref>
                        </c15:formulaRef>
                      </c:ext>
                    </c:extLst>
                    <c:numCache>
                      <c:formatCode>0.0%</c:formatCode>
                      <c:ptCount val="6"/>
                      <c:pt idx="0" formatCode="0%">
                        <c:v>0</c:v>
                      </c:pt>
                      <c:pt idx="1">
                        <c:v>3.2212489403786383E-2</c:v>
                      </c:pt>
                      <c:pt idx="2">
                        <c:v>9.6920033907883577E-2</c:v>
                      </c:pt>
                      <c:pt idx="3">
                        <c:v>0.15202034473014975</c:v>
                      </c:pt>
                      <c:pt idx="4">
                        <c:v>0.21277196948290478</c:v>
                      </c:pt>
                      <c:pt idx="5">
                        <c:v>0.32269002543091269</c:v>
                      </c:pt>
                    </c:numCache>
                  </c:numRef>
                </c:val>
                <c:smooth val="0"/>
                <c:extLst xmlns:c15="http://schemas.microsoft.com/office/drawing/2012/chart">
                  <c:ext xmlns:c16="http://schemas.microsoft.com/office/drawing/2014/chart" uri="{C3380CC4-5D6E-409C-BE32-E72D297353CC}">
                    <c16:uniqueId val="{00000060-F5CD-4AFE-897E-6ADCC357C033}"/>
                  </c:ext>
                </c:extLst>
              </c15:ser>
            </c15:filteredLineSeries>
            <c15:filteredLineSeries>
              <c15:ser>
                <c:idx val="96"/>
                <c:order val="96"/>
                <c:tx>
                  <c:strRef>
                    <c:extLst xmlns:c15="http://schemas.microsoft.com/office/drawing/2012/chart">
                      <c:ext xmlns:c15="http://schemas.microsoft.com/office/drawing/2012/chart" uri="{02D57815-91ED-43cb-92C2-25804820EDAC}">
                        <c15:formulaRef>
                          <c15:sqref>'Slide 19 - Data'!$A$99:$B$99</c15:sqref>
                        </c15:formulaRef>
                      </c:ext>
                    </c:extLst>
                    <c:strCache>
                      <c:ptCount val="2"/>
                      <c:pt idx="0">
                        <c:v>Tennessee</c:v>
                      </c:pt>
                      <c:pt idx="1">
                        <c:v>Average Wage % Change, Cumulative Tennessee</c:v>
                      </c:pt>
                    </c:strCache>
                  </c:strRef>
                </c:tx>
                <c:spPr>
                  <a:ln w="28575" cap="rnd">
                    <a:solidFill>
                      <a:schemeClr val="accent1">
                        <a:lumMod val="7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Data'!$C$99:$H$99</c15:sqref>
                        </c15:formulaRef>
                      </c:ext>
                    </c:extLst>
                    <c:numCache>
                      <c:formatCode>0.0%</c:formatCode>
                      <c:ptCount val="6"/>
                      <c:pt idx="0" formatCode="0%">
                        <c:v>0</c:v>
                      </c:pt>
                      <c:pt idx="1">
                        <c:v>2.7344748274980832E-2</c:v>
                      </c:pt>
                      <c:pt idx="2">
                        <c:v>5.5456171735241505E-2</c:v>
                      </c:pt>
                      <c:pt idx="3">
                        <c:v>0.11295681063122924</c:v>
                      </c:pt>
                      <c:pt idx="4">
                        <c:v>0.1666240736008178</c:v>
                      </c:pt>
                      <c:pt idx="5">
                        <c:v>0.26066956299514438</c:v>
                      </c:pt>
                    </c:numCache>
                  </c:numRef>
                </c:val>
                <c:smooth val="0"/>
                <c:extLst xmlns:c15="http://schemas.microsoft.com/office/drawing/2012/chart">
                  <c:ext xmlns:c16="http://schemas.microsoft.com/office/drawing/2014/chart" uri="{C3380CC4-5D6E-409C-BE32-E72D297353CC}">
                    <c16:uniqueId val="{00000061-F5CD-4AFE-897E-6ADCC357C033}"/>
                  </c:ext>
                </c:extLst>
              </c15:ser>
            </c15:filteredLineSeries>
            <c15:filteredLineSeries>
              <c15:ser>
                <c:idx val="97"/>
                <c:order val="97"/>
                <c:tx>
                  <c:strRef>
                    <c:extLst xmlns:c15="http://schemas.microsoft.com/office/drawing/2012/chart">
                      <c:ext xmlns:c15="http://schemas.microsoft.com/office/drawing/2012/chart" uri="{02D57815-91ED-43cb-92C2-25804820EDAC}">
                        <c15:formulaRef>
                          <c15:sqref>'Slide 19 - Data'!$A$100:$B$100</c15:sqref>
                        </c15:formulaRef>
                      </c:ext>
                    </c:extLst>
                    <c:strCache>
                      <c:ptCount val="2"/>
                      <c:pt idx="0">
                        <c:v>Texas</c:v>
                      </c:pt>
                      <c:pt idx="1">
                        <c:v>Average Wage % Change, Cumulative Texas</c:v>
                      </c:pt>
                    </c:strCache>
                  </c:strRef>
                </c:tx>
                <c:spPr>
                  <a:ln w="28575" cap="rnd">
                    <a:solidFill>
                      <a:schemeClr val="accent2">
                        <a:lumMod val="7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Data'!$C$100:$H$100</c15:sqref>
                        </c15:formulaRef>
                      </c:ext>
                    </c:extLst>
                    <c:numCache>
                      <c:formatCode>0.0%</c:formatCode>
                      <c:ptCount val="6"/>
                      <c:pt idx="0" formatCode="0%">
                        <c:v>0</c:v>
                      </c:pt>
                      <c:pt idx="1">
                        <c:v>3.0401485263402181E-2</c:v>
                      </c:pt>
                      <c:pt idx="2">
                        <c:v>8.0529125087027156E-2</c:v>
                      </c:pt>
                      <c:pt idx="3">
                        <c:v>0.1301926200974704</c:v>
                      </c:pt>
                      <c:pt idx="4">
                        <c:v>0.1717335808772337</c:v>
                      </c:pt>
                      <c:pt idx="5">
                        <c:v>0.25852866094221399</c:v>
                      </c:pt>
                    </c:numCache>
                  </c:numRef>
                </c:val>
                <c:smooth val="0"/>
                <c:extLst xmlns:c15="http://schemas.microsoft.com/office/drawing/2012/chart">
                  <c:ext xmlns:c16="http://schemas.microsoft.com/office/drawing/2014/chart" uri="{C3380CC4-5D6E-409C-BE32-E72D297353CC}">
                    <c16:uniqueId val="{00000062-F5CD-4AFE-897E-6ADCC357C033}"/>
                  </c:ext>
                </c:extLst>
              </c15:ser>
            </c15:filteredLineSeries>
            <c15:filteredLineSeries>
              <c15:ser>
                <c:idx val="98"/>
                <c:order val="98"/>
                <c:tx>
                  <c:strRef>
                    <c:extLst xmlns:c15="http://schemas.microsoft.com/office/drawing/2012/chart">
                      <c:ext xmlns:c15="http://schemas.microsoft.com/office/drawing/2012/chart" uri="{02D57815-91ED-43cb-92C2-25804820EDAC}">
                        <c15:formulaRef>
                          <c15:sqref>'Slide 19 - Data'!$A$101:$B$101</c15:sqref>
                        </c15:formulaRef>
                      </c:ext>
                    </c:extLst>
                    <c:strCache>
                      <c:ptCount val="2"/>
                      <c:pt idx="0">
                        <c:v>Utah</c:v>
                      </c:pt>
                      <c:pt idx="1">
                        <c:v>Average Wage % Change, Cumulative Utah</c:v>
                      </c:pt>
                    </c:strCache>
                  </c:strRef>
                </c:tx>
                <c:spPr>
                  <a:ln w="28575" cap="rnd">
                    <a:solidFill>
                      <a:schemeClr val="accent3">
                        <a:lumMod val="7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Data'!$C$101:$H$101</c15:sqref>
                        </c15:formulaRef>
                      </c:ext>
                    </c:extLst>
                    <c:numCache>
                      <c:formatCode>0.0%</c:formatCode>
                      <c:ptCount val="6"/>
                      <c:pt idx="0" formatCode="0%">
                        <c:v>0</c:v>
                      </c:pt>
                      <c:pt idx="1">
                        <c:v>4.3711843711843709E-2</c:v>
                      </c:pt>
                      <c:pt idx="2">
                        <c:v>7.7655677655677657E-2</c:v>
                      </c:pt>
                      <c:pt idx="3">
                        <c:v>0.13455433455433455</c:v>
                      </c:pt>
                      <c:pt idx="4">
                        <c:v>0.20683760683760682</c:v>
                      </c:pt>
                      <c:pt idx="5">
                        <c:v>0.304029304029304</c:v>
                      </c:pt>
                    </c:numCache>
                  </c:numRef>
                </c:val>
                <c:smooth val="0"/>
                <c:extLst xmlns:c15="http://schemas.microsoft.com/office/drawing/2012/chart">
                  <c:ext xmlns:c16="http://schemas.microsoft.com/office/drawing/2014/chart" uri="{C3380CC4-5D6E-409C-BE32-E72D297353CC}">
                    <c16:uniqueId val="{00000063-F5CD-4AFE-897E-6ADCC357C033}"/>
                  </c:ext>
                </c:extLst>
              </c15:ser>
            </c15:filteredLineSeries>
            <c15:filteredLineSeries>
              <c15:ser>
                <c:idx val="99"/>
                <c:order val="99"/>
                <c:tx>
                  <c:strRef>
                    <c:extLst xmlns:c15="http://schemas.microsoft.com/office/drawing/2012/chart">
                      <c:ext xmlns:c15="http://schemas.microsoft.com/office/drawing/2012/chart" uri="{02D57815-91ED-43cb-92C2-25804820EDAC}">
                        <c15:formulaRef>
                          <c15:sqref>'Slide 19 - Data'!$A$102:$B$102</c15:sqref>
                        </c15:formulaRef>
                      </c:ext>
                    </c:extLst>
                    <c:strCache>
                      <c:ptCount val="2"/>
                      <c:pt idx="0">
                        <c:v>Vermont</c:v>
                      </c:pt>
                      <c:pt idx="1">
                        <c:v>Average Wage % Change, Cumulative Vermont</c:v>
                      </c:pt>
                    </c:strCache>
                  </c:strRef>
                </c:tx>
                <c:spPr>
                  <a:ln w="28575" cap="rnd">
                    <a:solidFill>
                      <a:schemeClr val="accent4">
                        <a:lumMod val="7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Data'!$C$102:$H$102</c15:sqref>
                        </c15:formulaRef>
                      </c:ext>
                    </c:extLst>
                    <c:numCache>
                      <c:formatCode>0.0%</c:formatCode>
                      <c:ptCount val="6"/>
                      <c:pt idx="0" formatCode="0%">
                        <c:v>0</c:v>
                      </c:pt>
                      <c:pt idx="1">
                        <c:v>2.274837511606314E-2</c:v>
                      </c:pt>
                      <c:pt idx="2">
                        <c:v>6.9173630454967508E-2</c:v>
                      </c:pt>
                      <c:pt idx="3">
                        <c:v>0.13370473537604458</c:v>
                      </c:pt>
                      <c:pt idx="4">
                        <c:v>0.18662952646239556</c:v>
                      </c:pt>
                      <c:pt idx="5">
                        <c:v>0.28714020427112347</c:v>
                      </c:pt>
                    </c:numCache>
                  </c:numRef>
                </c:val>
                <c:smooth val="0"/>
                <c:extLst xmlns:c15="http://schemas.microsoft.com/office/drawing/2012/chart">
                  <c:ext xmlns:c16="http://schemas.microsoft.com/office/drawing/2014/chart" uri="{C3380CC4-5D6E-409C-BE32-E72D297353CC}">
                    <c16:uniqueId val="{00000064-F5CD-4AFE-897E-6ADCC357C033}"/>
                  </c:ext>
                </c:extLst>
              </c15:ser>
            </c15:filteredLineSeries>
            <c15:filteredLineSeries>
              <c15:ser>
                <c:idx val="100"/>
                <c:order val="100"/>
                <c:tx>
                  <c:strRef>
                    <c:extLst xmlns:c15="http://schemas.microsoft.com/office/drawing/2012/chart">
                      <c:ext xmlns:c15="http://schemas.microsoft.com/office/drawing/2012/chart" uri="{02D57815-91ED-43cb-92C2-25804820EDAC}">
                        <c15:formulaRef>
                          <c15:sqref>'Slide 19 - Data'!$A$103:$B$103</c15:sqref>
                        </c15:formulaRef>
                      </c:ext>
                    </c:extLst>
                    <c:strCache>
                      <c:ptCount val="2"/>
                      <c:pt idx="0">
                        <c:v>Virginia</c:v>
                      </c:pt>
                      <c:pt idx="1">
                        <c:v>Average Wage % Change, Cumulative Virginia</c:v>
                      </c:pt>
                    </c:strCache>
                  </c:strRef>
                </c:tx>
                <c:spPr>
                  <a:ln w="28575" cap="rnd">
                    <a:solidFill>
                      <a:srgbClr val="00A9F4"/>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A9F4"/>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Data'!$C$103:$H$103</c15:sqref>
                        </c15:formulaRef>
                      </c:ext>
                    </c:extLst>
                    <c:numCache>
                      <c:formatCode>0.0%</c:formatCode>
                      <c:ptCount val="6"/>
                      <c:pt idx="0" formatCode="0%">
                        <c:v>0</c:v>
                      </c:pt>
                      <c:pt idx="1">
                        <c:v>2.55780642520974E-2</c:v>
                      </c:pt>
                      <c:pt idx="2">
                        <c:v>5.7294863924698181E-2</c:v>
                      </c:pt>
                      <c:pt idx="3">
                        <c:v>0.10456312666257418</c:v>
                      </c:pt>
                      <c:pt idx="4">
                        <c:v>0.16103949253120523</c:v>
                      </c:pt>
                      <c:pt idx="5">
                        <c:v>0.2754245958665848</c:v>
                      </c:pt>
                    </c:numCache>
                  </c:numRef>
                </c:val>
                <c:smooth val="0"/>
                <c:extLst xmlns:c15="http://schemas.microsoft.com/office/drawing/2012/chart">
                  <c:ext xmlns:c16="http://schemas.microsoft.com/office/drawing/2014/chart" uri="{C3380CC4-5D6E-409C-BE32-E72D297353CC}">
                    <c16:uniqueId val="{00000001-F5CD-4AFE-897E-6ADCC357C033}"/>
                  </c:ext>
                </c:extLst>
              </c15:ser>
            </c15:filteredLineSeries>
            <c15:filteredLineSeries>
              <c15:ser>
                <c:idx val="102"/>
                <c:order val="102"/>
                <c:tx>
                  <c:strRef>
                    <c:extLst xmlns:c15="http://schemas.microsoft.com/office/drawing/2012/chart">
                      <c:ext xmlns:c15="http://schemas.microsoft.com/office/drawing/2012/chart" uri="{02D57815-91ED-43cb-92C2-25804820EDAC}">
                        <c15:formulaRef>
                          <c15:sqref>'Slide 19 - Data'!$A$105:$B$105</c15:sqref>
                        </c15:formulaRef>
                      </c:ext>
                    </c:extLst>
                    <c:strCache>
                      <c:ptCount val="2"/>
                      <c:pt idx="0">
                        <c:v>West Virginia</c:v>
                      </c:pt>
                      <c:pt idx="1">
                        <c:v>Average Wage % Change, Cumulative West Virginia</c:v>
                      </c:pt>
                    </c:strCache>
                  </c:strRef>
                </c:tx>
                <c:spPr>
                  <a:ln w="28575" cap="rnd">
                    <a:solidFill>
                      <a:schemeClr val="accent1">
                        <a:lumMod val="50000"/>
                        <a:lumOff val="5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Data'!$C$105:$H$105</c15:sqref>
                        </c15:formulaRef>
                      </c:ext>
                    </c:extLst>
                    <c:numCache>
                      <c:formatCode>0.0%</c:formatCode>
                      <c:ptCount val="6"/>
                      <c:pt idx="0" formatCode="0%">
                        <c:v>0</c:v>
                      </c:pt>
                      <c:pt idx="1">
                        <c:v>3.6720044174489236E-2</c:v>
                      </c:pt>
                      <c:pt idx="2">
                        <c:v>7.9514080618442853E-2</c:v>
                      </c:pt>
                      <c:pt idx="3">
                        <c:v>0.14301490889011595</c:v>
                      </c:pt>
                      <c:pt idx="4">
                        <c:v>0.19878520154610713</c:v>
                      </c:pt>
                      <c:pt idx="5">
                        <c:v>0.28354500276090555</c:v>
                      </c:pt>
                    </c:numCache>
                  </c:numRef>
                </c:val>
                <c:smooth val="0"/>
                <c:extLst xmlns:c15="http://schemas.microsoft.com/office/drawing/2012/chart">
                  <c:ext xmlns:c16="http://schemas.microsoft.com/office/drawing/2014/chart" uri="{C3380CC4-5D6E-409C-BE32-E72D297353CC}">
                    <c16:uniqueId val="{00000066-F5CD-4AFE-897E-6ADCC357C033}"/>
                  </c:ext>
                </c:extLst>
              </c15:ser>
            </c15:filteredLineSeries>
            <c15:filteredLineSeries>
              <c15:ser>
                <c:idx val="103"/>
                <c:order val="103"/>
                <c:tx>
                  <c:strRef>
                    <c:extLst xmlns:c15="http://schemas.microsoft.com/office/drawing/2012/chart">
                      <c:ext xmlns:c15="http://schemas.microsoft.com/office/drawing/2012/chart" uri="{02D57815-91ED-43cb-92C2-25804820EDAC}">
                        <c15:formulaRef>
                          <c15:sqref>'Slide 19 - Data'!$A$106:$B$106</c15:sqref>
                        </c15:formulaRef>
                      </c:ext>
                    </c:extLst>
                    <c:strCache>
                      <c:ptCount val="2"/>
                      <c:pt idx="0">
                        <c:v>Wisconsin</c:v>
                      </c:pt>
                      <c:pt idx="1">
                        <c:v>Average Wage % Change, Cumulative Wisconsin</c:v>
                      </c:pt>
                    </c:strCache>
                  </c:strRef>
                </c:tx>
                <c:spPr>
                  <a:ln w="28575" cap="rnd">
                    <a:solidFill>
                      <a:schemeClr val="accent2">
                        <a:lumMod val="50000"/>
                        <a:lumOff val="5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'Slide 19 - Data'!$C$3:$H$3</c15:sqref>
                        </c15:formulaRef>
                      </c:ext>
                    </c:extLst>
                    <c:numCache>
                      <c:formatCode>General</c:formatCode>
                      <c:ptCount val="6"/>
                      <c:pt idx="0">
                        <c:v>2011</c:v>
                      </c:pt>
                      <c:pt idx="1">
                        <c:v>2013</c:v>
                      </c:pt>
                      <c:pt idx="2">
                        <c:v>2015</c:v>
                      </c:pt>
                      <c:pt idx="3">
                        <c:v>2017</c:v>
                      </c:pt>
                      <c:pt idx="4">
                        <c:v>2019</c:v>
                      </c:pt>
                      <c:pt idx="5">
                        <c:v>2021</c:v>
                      </c:pt>
                    </c:numCache>
                  </c:numRef>
                </c:cat>
                <c:val>
                  <c:numRef>
                    <c:extLst xmlns:c15="http://schemas.microsoft.com/office/drawing/2012/chart">
                      <c:ext xmlns:c15="http://schemas.microsoft.com/office/drawing/2012/chart" uri="{02D57815-91ED-43cb-92C2-25804820EDAC}">
                        <c15:formulaRef>
                          <c15:sqref>'Slide 19 - Data'!$C$106:$H$106</c15:sqref>
                        </c15:formulaRef>
                      </c:ext>
                    </c:extLst>
                    <c:numCache>
                      <c:formatCode>0.0%</c:formatCode>
                      <c:ptCount val="6"/>
                      <c:pt idx="0" formatCode="0%">
                        <c:v>0</c:v>
                      </c:pt>
                      <c:pt idx="1">
                        <c:v>2.1487204249154998E-2</c:v>
                      </c:pt>
                      <c:pt idx="2">
                        <c:v>6.0598744567841624E-2</c:v>
                      </c:pt>
                      <c:pt idx="3">
                        <c:v>0.11709319169483341</c:v>
                      </c:pt>
                      <c:pt idx="4">
                        <c:v>0.17938194109126027</c:v>
                      </c:pt>
                      <c:pt idx="5">
                        <c:v>0.28247223563495893</c:v>
                      </c:pt>
                    </c:numCache>
                  </c:numRef>
                </c:val>
                <c:smooth val="0"/>
                <c:extLst xmlns:c15="http://schemas.microsoft.com/office/drawing/2012/chart">
                  <c:ext xmlns:c16="http://schemas.microsoft.com/office/drawing/2014/chart" uri="{C3380CC4-5D6E-409C-BE32-E72D297353CC}">
                    <c16:uniqueId val="{00000067-F5CD-4AFE-897E-6ADCC357C033}"/>
                  </c:ext>
                </c:extLst>
              </c15:ser>
            </c15:filteredLineSeries>
          </c:ext>
        </c:extLst>
      </c:lineChart>
      <c:catAx>
        <c:axId val="672881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292767"/>
        <c:crosses val="autoZero"/>
        <c:auto val="1"/>
        <c:lblAlgn val="ctr"/>
        <c:lblOffset val="100"/>
        <c:noMultiLvlLbl val="0"/>
      </c:catAx>
      <c:valAx>
        <c:axId val="6729276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2881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1"/>
          <c:order val="1"/>
          <c:tx>
            <c:strRef>
              <c:f>'Slide 20 - Data'!$A$4</c:f>
              <c:strCache>
                <c:ptCount val="1"/>
                <c:pt idx="0">
                  <c:v>United States, Average Family Premium and Deductible</c:v>
                </c:pt>
              </c:strCache>
              <c:extLst xmlns:c15="http://schemas.microsoft.com/office/drawing/2012/chart"/>
            </c:strRef>
          </c:tx>
          <c:spPr>
            <a:solidFill>
              <a:schemeClr val="accent2"/>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Data'!$B$4:$G$4</c:f>
              <c:extLst xmlns:c15="http://schemas.microsoft.com/office/drawing/2012/chart"/>
            </c:numRef>
          </c:val>
          <c:extLst xmlns:c15="http://schemas.microsoft.com/office/drawing/2012/chart">
            <c:ext xmlns:c16="http://schemas.microsoft.com/office/drawing/2014/chart" uri="{C3380CC4-5D6E-409C-BE32-E72D297353CC}">
              <c16:uniqueId val="{00000003-A280-4DF6-A5AC-26D2B04A3DF0}"/>
            </c:ext>
          </c:extLst>
        </c:ser>
        <c:ser>
          <c:idx val="2"/>
          <c:order val="2"/>
          <c:tx>
            <c:strRef>
              <c:f>'Slide 20 - Data'!$A$5</c:f>
              <c:strCache>
                <c:ptCount val="1"/>
                <c:pt idx="0">
                  <c:v>Alabama, Average Family Premium and Deductible</c:v>
                </c:pt>
              </c:strCache>
              <c:extLst xmlns:c15="http://schemas.microsoft.com/office/drawing/2012/chart"/>
            </c:strRef>
          </c:tx>
          <c:spPr>
            <a:solidFill>
              <a:schemeClr val="accent3"/>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Data'!$B$5:$G$5</c:f>
              <c:extLst xmlns:c15="http://schemas.microsoft.com/office/drawing/2012/chart"/>
            </c:numRef>
          </c:val>
          <c:extLst xmlns:c15="http://schemas.microsoft.com/office/drawing/2012/chart">
            <c:ext xmlns:c16="http://schemas.microsoft.com/office/drawing/2014/chart" uri="{C3380CC4-5D6E-409C-BE32-E72D297353CC}">
              <c16:uniqueId val="{00000004-A280-4DF6-A5AC-26D2B04A3DF0}"/>
            </c:ext>
          </c:extLst>
        </c:ser>
        <c:ser>
          <c:idx val="3"/>
          <c:order val="3"/>
          <c:tx>
            <c:strRef>
              <c:f>'Slide 20 - Data'!$A$6</c:f>
              <c:strCache>
                <c:ptCount val="1"/>
                <c:pt idx="0">
                  <c:v>Alaska, Average Family Premium and Deductible</c:v>
                </c:pt>
              </c:strCache>
              <c:extLst xmlns:c15="http://schemas.microsoft.com/office/drawing/2012/chart"/>
            </c:strRef>
          </c:tx>
          <c:spPr>
            <a:solidFill>
              <a:schemeClr val="accent4"/>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Data'!$B$6:$G$6</c:f>
              <c:extLst xmlns:c15="http://schemas.microsoft.com/office/drawing/2012/chart"/>
            </c:numRef>
          </c:val>
          <c:extLst xmlns:c15="http://schemas.microsoft.com/office/drawing/2012/chart">
            <c:ext xmlns:c16="http://schemas.microsoft.com/office/drawing/2014/chart" uri="{C3380CC4-5D6E-409C-BE32-E72D297353CC}">
              <c16:uniqueId val="{00000005-A280-4DF6-A5AC-26D2B04A3DF0}"/>
            </c:ext>
          </c:extLst>
        </c:ser>
        <c:ser>
          <c:idx val="4"/>
          <c:order val="4"/>
          <c:tx>
            <c:strRef>
              <c:f>'Slide 20 - Data'!$A$7</c:f>
              <c:strCache>
                <c:ptCount val="1"/>
                <c:pt idx="0">
                  <c:v>Arizona, Average Family Premium and Deductible</c:v>
                </c:pt>
              </c:strCache>
              <c:extLst xmlns:c15="http://schemas.microsoft.com/office/drawing/2012/chart"/>
            </c:strRef>
          </c:tx>
          <c:spPr>
            <a:solidFill>
              <a:schemeClr val="accent5"/>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Data'!$B$7:$G$7</c:f>
              <c:extLst xmlns:c15="http://schemas.microsoft.com/office/drawing/2012/chart"/>
            </c:numRef>
          </c:val>
          <c:extLst xmlns:c15="http://schemas.microsoft.com/office/drawing/2012/chart">
            <c:ext xmlns:c16="http://schemas.microsoft.com/office/drawing/2014/chart" uri="{C3380CC4-5D6E-409C-BE32-E72D297353CC}">
              <c16:uniqueId val="{00000006-A280-4DF6-A5AC-26D2B04A3DF0}"/>
            </c:ext>
          </c:extLst>
        </c:ser>
        <c:ser>
          <c:idx val="5"/>
          <c:order val="5"/>
          <c:tx>
            <c:strRef>
              <c:f>'Slide 20 - Data'!$A$8</c:f>
              <c:strCache>
                <c:ptCount val="1"/>
                <c:pt idx="0">
                  <c:v>Arkansas, Average Family Premium and Deductible</c:v>
                </c:pt>
              </c:strCache>
              <c:extLst xmlns:c15="http://schemas.microsoft.com/office/drawing/2012/chart"/>
            </c:strRef>
          </c:tx>
          <c:spPr>
            <a:solidFill>
              <a:schemeClr val="accent6"/>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Data'!$B$8:$G$8</c:f>
              <c:extLst xmlns:c15="http://schemas.microsoft.com/office/drawing/2012/chart"/>
            </c:numRef>
          </c:val>
          <c:extLst xmlns:c15="http://schemas.microsoft.com/office/drawing/2012/chart">
            <c:ext xmlns:c16="http://schemas.microsoft.com/office/drawing/2014/chart" uri="{C3380CC4-5D6E-409C-BE32-E72D297353CC}">
              <c16:uniqueId val="{00000007-A280-4DF6-A5AC-26D2B04A3DF0}"/>
            </c:ext>
          </c:extLst>
        </c:ser>
        <c:ser>
          <c:idx val="6"/>
          <c:order val="6"/>
          <c:tx>
            <c:strRef>
              <c:f>'Slide 20 - Data'!$A$9</c:f>
              <c:strCache>
                <c:ptCount val="1"/>
                <c:pt idx="0">
                  <c:v>California, Average Family Premium and Deductible</c:v>
                </c:pt>
              </c:strCache>
              <c:extLst xmlns:c15="http://schemas.microsoft.com/office/drawing/2012/chart"/>
            </c:strRef>
          </c:tx>
          <c:spPr>
            <a:solidFill>
              <a:schemeClr val="accent1">
                <a:lumMod val="6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Data'!$B$9:$G$9</c:f>
              <c:extLst xmlns:c15="http://schemas.microsoft.com/office/drawing/2012/chart"/>
            </c:numRef>
          </c:val>
          <c:extLst xmlns:c15="http://schemas.microsoft.com/office/drawing/2012/chart">
            <c:ext xmlns:c16="http://schemas.microsoft.com/office/drawing/2014/chart" uri="{C3380CC4-5D6E-409C-BE32-E72D297353CC}">
              <c16:uniqueId val="{00000008-A280-4DF6-A5AC-26D2B04A3DF0}"/>
            </c:ext>
          </c:extLst>
        </c:ser>
        <c:ser>
          <c:idx val="7"/>
          <c:order val="7"/>
          <c:tx>
            <c:strRef>
              <c:f>'Slide 20 - Data'!$A$10</c:f>
              <c:strCache>
                <c:ptCount val="1"/>
                <c:pt idx="0">
                  <c:v>Colorado, Average Family Premium and Deductible</c:v>
                </c:pt>
              </c:strCache>
              <c:extLst xmlns:c15="http://schemas.microsoft.com/office/drawing/2012/chart"/>
            </c:strRef>
          </c:tx>
          <c:spPr>
            <a:solidFill>
              <a:schemeClr val="accent2">
                <a:lumMod val="6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Data'!$B$10:$G$10</c:f>
              <c:extLst xmlns:c15="http://schemas.microsoft.com/office/drawing/2012/chart"/>
            </c:numRef>
          </c:val>
          <c:extLst xmlns:c15="http://schemas.microsoft.com/office/drawing/2012/chart">
            <c:ext xmlns:c16="http://schemas.microsoft.com/office/drawing/2014/chart" uri="{C3380CC4-5D6E-409C-BE32-E72D297353CC}">
              <c16:uniqueId val="{00000009-A280-4DF6-A5AC-26D2B04A3DF0}"/>
            </c:ext>
          </c:extLst>
        </c:ser>
        <c:ser>
          <c:idx val="8"/>
          <c:order val="8"/>
          <c:tx>
            <c:strRef>
              <c:f>'Slide 20 - Data'!$A$11</c:f>
              <c:strCache>
                <c:ptCount val="1"/>
                <c:pt idx="0">
                  <c:v>Connecticut, Average Family Premium and Deductible</c:v>
                </c:pt>
              </c:strCache>
              <c:extLst xmlns:c15="http://schemas.microsoft.com/office/drawing/2012/chart"/>
            </c:strRef>
          </c:tx>
          <c:spPr>
            <a:solidFill>
              <a:schemeClr val="accent3">
                <a:lumMod val="6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Data'!$B$11:$G$11</c:f>
              <c:extLst xmlns:c15="http://schemas.microsoft.com/office/drawing/2012/chart"/>
            </c:numRef>
          </c:val>
          <c:extLst xmlns:c15="http://schemas.microsoft.com/office/drawing/2012/chart">
            <c:ext xmlns:c16="http://schemas.microsoft.com/office/drawing/2014/chart" uri="{C3380CC4-5D6E-409C-BE32-E72D297353CC}">
              <c16:uniqueId val="{0000000A-A280-4DF6-A5AC-26D2B04A3DF0}"/>
            </c:ext>
          </c:extLst>
        </c:ser>
        <c:ser>
          <c:idx val="9"/>
          <c:order val="9"/>
          <c:tx>
            <c:strRef>
              <c:f>'Slide 20 - Data'!$A$12</c:f>
              <c:strCache>
                <c:ptCount val="1"/>
                <c:pt idx="0">
                  <c:v>Delaware, Average Family Premium and Deductible</c:v>
                </c:pt>
              </c:strCache>
              <c:extLst xmlns:c15="http://schemas.microsoft.com/office/drawing/2012/chart"/>
            </c:strRef>
          </c:tx>
          <c:spPr>
            <a:solidFill>
              <a:schemeClr val="accent4">
                <a:lumMod val="6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Data'!$B$12:$G$12</c:f>
              <c:extLst xmlns:c15="http://schemas.microsoft.com/office/drawing/2012/chart"/>
            </c:numRef>
          </c:val>
          <c:extLst xmlns:c15="http://schemas.microsoft.com/office/drawing/2012/chart">
            <c:ext xmlns:c16="http://schemas.microsoft.com/office/drawing/2014/chart" uri="{C3380CC4-5D6E-409C-BE32-E72D297353CC}">
              <c16:uniqueId val="{0000000B-A280-4DF6-A5AC-26D2B04A3DF0}"/>
            </c:ext>
          </c:extLst>
        </c:ser>
        <c:ser>
          <c:idx val="10"/>
          <c:order val="10"/>
          <c:tx>
            <c:strRef>
              <c:f>'Slide 20 - Data'!$A$13</c:f>
              <c:strCache>
                <c:ptCount val="1"/>
                <c:pt idx="0">
                  <c:v>District of Columbia, Average Family Premium and Deductible</c:v>
                </c:pt>
              </c:strCache>
              <c:extLst xmlns:c15="http://schemas.microsoft.com/office/drawing/2012/chart"/>
            </c:strRef>
          </c:tx>
          <c:spPr>
            <a:solidFill>
              <a:schemeClr val="accent5">
                <a:lumMod val="6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Data'!$B$13:$G$13</c:f>
              <c:extLst xmlns:c15="http://schemas.microsoft.com/office/drawing/2012/chart"/>
            </c:numRef>
          </c:val>
          <c:extLst xmlns:c15="http://schemas.microsoft.com/office/drawing/2012/chart">
            <c:ext xmlns:c16="http://schemas.microsoft.com/office/drawing/2014/chart" uri="{C3380CC4-5D6E-409C-BE32-E72D297353CC}">
              <c16:uniqueId val="{0000000C-A280-4DF6-A5AC-26D2B04A3DF0}"/>
            </c:ext>
          </c:extLst>
        </c:ser>
        <c:ser>
          <c:idx val="11"/>
          <c:order val="11"/>
          <c:tx>
            <c:strRef>
              <c:f>'Slide 20 - Data'!$A$14</c:f>
              <c:strCache>
                <c:ptCount val="1"/>
                <c:pt idx="0">
                  <c:v>Florida, Average Family Premium and Deductible</c:v>
                </c:pt>
              </c:strCache>
              <c:extLst xmlns:c15="http://schemas.microsoft.com/office/drawing/2012/chart"/>
            </c:strRef>
          </c:tx>
          <c:spPr>
            <a:solidFill>
              <a:schemeClr val="accent6">
                <a:lumMod val="6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Data'!$B$14:$G$14</c:f>
              <c:extLst xmlns:c15="http://schemas.microsoft.com/office/drawing/2012/chart"/>
            </c:numRef>
          </c:val>
          <c:extLst xmlns:c15="http://schemas.microsoft.com/office/drawing/2012/chart">
            <c:ext xmlns:c16="http://schemas.microsoft.com/office/drawing/2014/chart" uri="{C3380CC4-5D6E-409C-BE32-E72D297353CC}">
              <c16:uniqueId val="{0000000D-A280-4DF6-A5AC-26D2B04A3DF0}"/>
            </c:ext>
          </c:extLst>
        </c:ser>
        <c:ser>
          <c:idx val="12"/>
          <c:order val="12"/>
          <c:tx>
            <c:strRef>
              <c:f>'Slide 20 - Data'!$A$15</c:f>
              <c:strCache>
                <c:ptCount val="1"/>
                <c:pt idx="0">
                  <c:v>Georgia, Average Family Premium and Deductible</c:v>
                </c:pt>
              </c:strCache>
              <c:extLst xmlns:c15="http://schemas.microsoft.com/office/drawing/2012/chart"/>
            </c:strRef>
          </c:tx>
          <c:spPr>
            <a:solidFill>
              <a:schemeClr val="accent1">
                <a:lumMod val="80000"/>
                <a:lumOff val="2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Data'!$B$15:$G$15</c:f>
              <c:extLst xmlns:c15="http://schemas.microsoft.com/office/drawing/2012/chart"/>
            </c:numRef>
          </c:val>
          <c:extLst xmlns:c15="http://schemas.microsoft.com/office/drawing/2012/chart">
            <c:ext xmlns:c16="http://schemas.microsoft.com/office/drawing/2014/chart" uri="{C3380CC4-5D6E-409C-BE32-E72D297353CC}">
              <c16:uniqueId val="{0000000E-A280-4DF6-A5AC-26D2B04A3DF0}"/>
            </c:ext>
          </c:extLst>
        </c:ser>
        <c:ser>
          <c:idx val="13"/>
          <c:order val="13"/>
          <c:tx>
            <c:strRef>
              <c:f>'Slide 20 - Data'!$A$16</c:f>
              <c:strCache>
                <c:ptCount val="1"/>
                <c:pt idx="0">
                  <c:v>Hawaii, Average Family Premium and Deductible</c:v>
                </c:pt>
              </c:strCache>
              <c:extLst xmlns:c15="http://schemas.microsoft.com/office/drawing/2012/chart"/>
            </c:strRef>
          </c:tx>
          <c:spPr>
            <a:solidFill>
              <a:schemeClr val="accent2">
                <a:lumMod val="80000"/>
                <a:lumOff val="2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Data'!$B$16:$G$16</c:f>
              <c:extLst xmlns:c15="http://schemas.microsoft.com/office/drawing/2012/chart"/>
            </c:numRef>
          </c:val>
          <c:extLst xmlns:c15="http://schemas.microsoft.com/office/drawing/2012/chart">
            <c:ext xmlns:c16="http://schemas.microsoft.com/office/drawing/2014/chart" uri="{C3380CC4-5D6E-409C-BE32-E72D297353CC}">
              <c16:uniqueId val="{0000000F-A280-4DF6-A5AC-26D2B04A3DF0}"/>
            </c:ext>
          </c:extLst>
        </c:ser>
        <c:ser>
          <c:idx val="14"/>
          <c:order val="14"/>
          <c:tx>
            <c:strRef>
              <c:f>'Slide 20 - Data'!$A$17</c:f>
              <c:strCache>
                <c:ptCount val="1"/>
                <c:pt idx="0">
                  <c:v>Idaho, Average Family Premium and Deductible</c:v>
                </c:pt>
              </c:strCache>
              <c:extLst xmlns:c15="http://schemas.microsoft.com/office/drawing/2012/chart"/>
            </c:strRef>
          </c:tx>
          <c:spPr>
            <a:solidFill>
              <a:schemeClr val="accent3">
                <a:lumMod val="80000"/>
                <a:lumOff val="2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Data'!$B$17:$G$17</c:f>
              <c:extLst xmlns:c15="http://schemas.microsoft.com/office/drawing/2012/chart"/>
            </c:numRef>
          </c:val>
          <c:extLst xmlns:c15="http://schemas.microsoft.com/office/drawing/2012/chart">
            <c:ext xmlns:c16="http://schemas.microsoft.com/office/drawing/2014/chart" uri="{C3380CC4-5D6E-409C-BE32-E72D297353CC}">
              <c16:uniqueId val="{00000010-A280-4DF6-A5AC-26D2B04A3DF0}"/>
            </c:ext>
          </c:extLst>
        </c:ser>
        <c:ser>
          <c:idx val="15"/>
          <c:order val="15"/>
          <c:tx>
            <c:strRef>
              <c:f>'Slide 20 - Data'!$A$18</c:f>
              <c:strCache>
                <c:ptCount val="1"/>
                <c:pt idx="0">
                  <c:v>Illinois, Average Family Premium and Deductible</c:v>
                </c:pt>
              </c:strCache>
              <c:extLst xmlns:c15="http://schemas.microsoft.com/office/drawing/2012/chart"/>
            </c:strRef>
          </c:tx>
          <c:spPr>
            <a:solidFill>
              <a:schemeClr val="accent4">
                <a:lumMod val="80000"/>
                <a:lumOff val="2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Data'!$B$18:$G$18</c:f>
              <c:extLst xmlns:c15="http://schemas.microsoft.com/office/drawing/2012/chart"/>
            </c:numRef>
          </c:val>
          <c:extLst xmlns:c15="http://schemas.microsoft.com/office/drawing/2012/chart">
            <c:ext xmlns:c16="http://schemas.microsoft.com/office/drawing/2014/chart" uri="{C3380CC4-5D6E-409C-BE32-E72D297353CC}">
              <c16:uniqueId val="{00000011-A280-4DF6-A5AC-26D2B04A3DF0}"/>
            </c:ext>
          </c:extLst>
        </c:ser>
        <c:ser>
          <c:idx val="16"/>
          <c:order val="16"/>
          <c:tx>
            <c:strRef>
              <c:f>'Slide 20 - Data'!$A$19</c:f>
              <c:strCache>
                <c:ptCount val="1"/>
                <c:pt idx="0">
                  <c:v>Indiana, Average Family Premium and Deductible</c:v>
                </c:pt>
              </c:strCache>
              <c:extLst xmlns:c15="http://schemas.microsoft.com/office/drawing/2012/chart"/>
            </c:strRef>
          </c:tx>
          <c:spPr>
            <a:solidFill>
              <a:schemeClr val="accent5">
                <a:lumMod val="80000"/>
                <a:lumOff val="2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Data'!$B$19:$G$19</c:f>
              <c:extLst xmlns:c15="http://schemas.microsoft.com/office/drawing/2012/chart"/>
            </c:numRef>
          </c:val>
          <c:extLst xmlns:c15="http://schemas.microsoft.com/office/drawing/2012/chart">
            <c:ext xmlns:c16="http://schemas.microsoft.com/office/drawing/2014/chart" uri="{C3380CC4-5D6E-409C-BE32-E72D297353CC}">
              <c16:uniqueId val="{00000012-A280-4DF6-A5AC-26D2B04A3DF0}"/>
            </c:ext>
          </c:extLst>
        </c:ser>
        <c:ser>
          <c:idx val="17"/>
          <c:order val="17"/>
          <c:tx>
            <c:strRef>
              <c:f>'Slide 20 - Data'!$A$20</c:f>
              <c:strCache>
                <c:ptCount val="1"/>
                <c:pt idx="0">
                  <c:v>Iowa, Average Family Premium and Deductible</c:v>
                </c:pt>
              </c:strCache>
              <c:extLst xmlns:c15="http://schemas.microsoft.com/office/drawing/2012/chart"/>
            </c:strRef>
          </c:tx>
          <c:spPr>
            <a:solidFill>
              <a:schemeClr val="accent6">
                <a:lumMod val="80000"/>
                <a:lumOff val="2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Data'!$B$20:$G$20</c:f>
              <c:extLst xmlns:c15="http://schemas.microsoft.com/office/drawing/2012/chart"/>
            </c:numRef>
          </c:val>
          <c:extLst xmlns:c15="http://schemas.microsoft.com/office/drawing/2012/chart">
            <c:ext xmlns:c16="http://schemas.microsoft.com/office/drawing/2014/chart" uri="{C3380CC4-5D6E-409C-BE32-E72D297353CC}">
              <c16:uniqueId val="{00000013-A280-4DF6-A5AC-26D2B04A3DF0}"/>
            </c:ext>
          </c:extLst>
        </c:ser>
        <c:ser>
          <c:idx val="18"/>
          <c:order val="18"/>
          <c:tx>
            <c:strRef>
              <c:f>'Slide 20 - Data'!$A$21</c:f>
              <c:strCache>
                <c:ptCount val="1"/>
                <c:pt idx="0">
                  <c:v>Kansas, Average Family Premium and Deductible</c:v>
                </c:pt>
              </c:strCache>
              <c:extLst xmlns:c15="http://schemas.microsoft.com/office/drawing/2012/chart"/>
            </c:strRef>
          </c:tx>
          <c:spPr>
            <a:solidFill>
              <a:schemeClr val="accent1">
                <a:lumMod val="8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Data'!$B$21:$G$21</c:f>
              <c:extLst xmlns:c15="http://schemas.microsoft.com/office/drawing/2012/chart"/>
            </c:numRef>
          </c:val>
          <c:extLst xmlns:c15="http://schemas.microsoft.com/office/drawing/2012/chart">
            <c:ext xmlns:c16="http://schemas.microsoft.com/office/drawing/2014/chart" uri="{C3380CC4-5D6E-409C-BE32-E72D297353CC}">
              <c16:uniqueId val="{00000014-A280-4DF6-A5AC-26D2B04A3DF0}"/>
            </c:ext>
          </c:extLst>
        </c:ser>
        <c:ser>
          <c:idx val="19"/>
          <c:order val="19"/>
          <c:tx>
            <c:strRef>
              <c:f>'Slide 20 - Data'!$A$22</c:f>
              <c:strCache>
                <c:ptCount val="1"/>
                <c:pt idx="0">
                  <c:v>Kentucky, Average Family Premium and Deductible</c:v>
                </c:pt>
              </c:strCache>
              <c:extLst xmlns:c15="http://schemas.microsoft.com/office/drawing/2012/chart"/>
            </c:strRef>
          </c:tx>
          <c:spPr>
            <a:solidFill>
              <a:schemeClr val="accent2">
                <a:lumMod val="8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Data'!$B$22:$G$22</c:f>
              <c:extLst xmlns:c15="http://schemas.microsoft.com/office/drawing/2012/chart"/>
            </c:numRef>
          </c:val>
          <c:extLst xmlns:c15="http://schemas.microsoft.com/office/drawing/2012/chart">
            <c:ext xmlns:c16="http://schemas.microsoft.com/office/drawing/2014/chart" uri="{C3380CC4-5D6E-409C-BE32-E72D297353CC}">
              <c16:uniqueId val="{00000015-A280-4DF6-A5AC-26D2B04A3DF0}"/>
            </c:ext>
          </c:extLst>
        </c:ser>
        <c:ser>
          <c:idx val="20"/>
          <c:order val="20"/>
          <c:tx>
            <c:strRef>
              <c:f>'Slide 20 - Data'!$A$23</c:f>
              <c:strCache>
                <c:ptCount val="1"/>
                <c:pt idx="0">
                  <c:v>Louisiana, Average Family Premium and Deductible</c:v>
                </c:pt>
              </c:strCache>
              <c:extLst xmlns:c15="http://schemas.microsoft.com/office/drawing/2012/chart"/>
            </c:strRef>
          </c:tx>
          <c:spPr>
            <a:solidFill>
              <a:schemeClr val="accent3">
                <a:lumMod val="8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Data'!$B$23:$G$23</c:f>
              <c:extLst xmlns:c15="http://schemas.microsoft.com/office/drawing/2012/chart"/>
            </c:numRef>
          </c:val>
          <c:extLst xmlns:c15="http://schemas.microsoft.com/office/drawing/2012/chart">
            <c:ext xmlns:c16="http://schemas.microsoft.com/office/drawing/2014/chart" uri="{C3380CC4-5D6E-409C-BE32-E72D297353CC}">
              <c16:uniqueId val="{00000016-A280-4DF6-A5AC-26D2B04A3DF0}"/>
            </c:ext>
          </c:extLst>
        </c:ser>
        <c:ser>
          <c:idx val="21"/>
          <c:order val="21"/>
          <c:tx>
            <c:strRef>
              <c:f>'Slide 20 - Data'!$A$24</c:f>
              <c:strCache>
                <c:ptCount val="1"/>
                <c:pt idx="0">
                  <c:v>Maine, Average Family Premium and Deductible</c:v>
                </c:pt>
              </c:strCache>
              <c:extLst xmlns:c15="http://schemas.microsoft.com/office/drawing/2012/chart"/>
            </c:strRef>
          </c:tx>
          <c:spPr>
            <a:solidFill>
              <a:schemeClr val="accent4">
                <a:lumMod val="8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Data'!$B$24:$G$24</c:f>
              <c:extLst xmlns:c15="http://schemas.microsoft.com/office/drawing/2012/chart"/>
            </c:numRef>
          </c:val>
          <c:extLst xmlns:c15="http://schemas.microsoft.com/office/drawing/2012/chart">
            <c:ext xmlns:c16="http://schemas.microsoft.com/office/drawing/2014/chart" uri="{C3380CC4-5D6E-409C-BE32-E72D297353CC}">
              <c16:uniqueId val="{00000017-A280-4DF6-A5AC-26D2B04A3DF0}"/>
            </c:ext>
          </c:extLst>
        </c:ser>
        <c:ser>
          <c:idx val="22"/>
          <c:order val="22"/>
          <c:tx>
            <c:strRef>
              <c:f>'Slide 20 - Data'!$A$25</c:f>
              <c:strCache>
                <c:ptCount val="1"/>
                <c:pt idx="0">
                  <c:v>Maryland, Average Family Premium and Deductible</c:v>
                </c:pt>
              </c:strCache>
              <c:extLst xmlns:c15="http://schemas.microsoft.com/office/drawing/2012/chart"/>
            </c:strRef>
          </c:tx>
          <c:spPr>
            <a:solidFill>
              <a:schemeClr val="accent5">
                <a:lumMod val="8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Data'!$B$25:$G$25</c:f>
              <c:extLst xmlns:c15="http://schemas.microsoft.com/office/drawing/2012/chart"/>
            </c:numRef>
          </c:val>
          <c:extLst xmlns:c15="http://schemas.microsoft.com/office/drawing/2012/chart">
            <c:ext xmlns:c16="http://schemas.microsoft.com/office/drawing/2014/chart" uri="{C3380CC4-5D6E-409C-BE32-E72D297353CC}">
              <c16:uniqueId val="{00000018-A280-4DF6-A5AC-26D2B04A3DF0}"/>
            </c:ext>
          </c:extLst>
        </c:ser>
        <c:ser>
          <c:idx val="23"/>
          <c:order val="23"/>
          <c:tx>
            <c:strRef>
              <c:f>'Slide 20 - Data'!$A$26</c:f>
              <c:strCache>
                <c:ptCount val="1"/>
                <c:pt idx="0">
                  <c:v>Massachusetts, Average Family Premium and Deductible</c:v>
                </c:pt>
              </c:strCache>
              <c:extLst xmlns:c15="http://schemas.microsoft.com/office/drawing/2012/chart"/>
            </c:strRef>
          </c:tx>
          <c:spPr>
            <a:solidFill>
              <a:schemeClr val="accent6">
                <a:lumMod val="8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Data'!$B$26:$G$26</c:f>
              <c:extLst xmlns:c15="http://schemas.microsoft.com/office/drawing/2012/chart"/>
            </c:numRef>
          </c:val>
          <c:extLst xmlns:c15="http://schemas.microsoft.com/office/drawing/2012/chart">
            <c:ext xmlns:c16="http://schemas.microsoft.com/office/drawing/2014/chart" uri="{C3380CC4-5D6E-409C-BE32-E72D297353CC}">
              <c16:uniqueId val="{00000019-A280-4DF6-A5AC-26D2B04A3DF0}"/>
            </c:ext>
          </c:extLst>
        </c:ser>
        <c:ser>
          <c:idx val="24"/>
          <c:order val="24"/>
          <c:tx>
            <c:strRef>
              <c:f>'Slide 20 - Data'!$A$27</c:f>
              <c:strCache>
                <c:ptCount val="1"/>
                <c:pt idx="0">
                  <c:v>Michigan, Average Family Premium and Deductible</c:v>
                </c:pt>
              </c:strCache>
              <c:extLst xmlns:c15="http://schemas.microsoft.com/office/drawing/2012/chart"/>
            </c:strRef>
          </c:tx>
          <c:spPr>
            <a:solidFill>
              <a:schemeClr val="accent1">
                <a:lumMod val="60000"/>
                <a:lumOff val="4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Data'!$B$27:$G$27</c:f>
              <c:extLst xmlns:c15="http://schemas.microsoft.com/office/drawing/2012/chart"/>
            </c:numRef>
          </c:val>
          <c:extLst xmlns:c15="http://schemas.microsoft.com/office/drawing/2012/chart">
            <c:ext xmlns:c16="http://schemas.microsoft.com/office/drawing/2014/chart" uri="{C3380CC4-5D6E-409C-BE32-E72D297353CC}">
              <c16:uniqueId val="{0000001A-A280-4DF6-A5AC-26D2B04A3DF0}"/>
            </c:ext>
          </c:extLst>
        </c:ser>
        <c:ser>
          <c:idx val="25"/>
          <c:order val="25"/>
          <c:tx>
            <c:strRef>
              <c:f>'Slide 20 - Data'!$A$28</c:f>
              <c:strCache>
                <c:ptCount val="1"/>
                <c:pt idx="0">
                  <c:v>Minnesota, Average Family Premium and Deductible</c:v>
                </c:pt>
              </c:strCache>
              <c:extLst xmlns:c15="http://schemas.microsoft.com/office/drawing/2012/chart"/>
            </c:strRef>
          </c:tx>
          <c:spPr>
            <a:solidFill>
              <a:schemeClr val="accent2">
                <a:lumMod val="60000"/>
                <a:lumOff val="4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Data'!$B$28:$G$28</c:f>
              <c:extLst xmlns:c15="http://schemas.microsoft.com/office/drawing/2012/chart"/>
            </c:numRef>
          </c:val>
          <c:extLst xmlns:c15="http://schemas.microsoft.com/office/drawing/2012/chart">
            <c:ext xmlns:c16="http://schemas.microsoft.com/office/drawing/2014/chart" uri="{C3380CC4-5D6E-409C-BE32-E72D297353CC}">
              <c16:uniqueId val="{0000001B-A280-4DF6-A5AC-26D2B04A3DF0}"/>
            </c:ext>
          </c:extLst>
        </c:ser>
        <c:ser>
          <c:idx val="26"/>
          <c:order val="26"/>
          <c:tx>
            <c:strRef>
              <c:f>'Slide 20 - Data'!$A$29</c:f>
              <c:strCache>
                <c:ptCount val="1"/>
                <c:pt idx="0">
                  <c:v>Mississippi, Average Family Premium and Deductible</c:v>
                </c:pt>
              </c:strCache>
              <c:extLst xmlns:c15="http://schemas.microsoft.com/office/drawing/2012/chart"/>
            </c:strRef>
          </c:tx>
          <c:spPr>
            <a:solidFill>
              <a:schemeClr val="accent3">
                <a:lumMod val="60000"/>
                <a:lumOff val="4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Data'!$B$29:$G$29</c:f>
              <c:extLst xmlns:c15="http://schemas.microsoft.com/office/drawing/2012/chart"/>
            </c:numRef>
          </c:val>
          <c:extLst xmlns:c15="http://schemas.microsoft.com/office/drawing/2012/chart">
            <c:ext xmlns:c16="http://schemas.microsoft.com/office/drawing/2014/chart" uri="{C3380CC4-5D6E-409C-BE32-E72D297353CC}">
              <c16:uniqueId val="{0000001C-A280-4DF6-A5AC-26D2B04A3DF0}"/>
            </c:ext>
          </c:extLst>
        </c:ser>
        <c:ser>
          <c:idx val="27"/>
          <c:order val="27"/>
          <c:tx>
            <c:strRef>
              <c:f>'Slide 20 - Data'!$A$30</c:f>
              <c:strCache>
                <c:ptCount val="1"/>
                <c:pt idx="0">
                  <c:v>Missouri, Average Family Premium and Deductible</c:v>
                </c:pt>
              </c:strCache>
              <c:extLst xmlns:c15="http://schemas.microsoft.com/office/drawing/2012/chart"/>
            </c:strRef>
          </c:tx>
          <c:spPr>
            <a:solidFill>
              <a:schemeClr val="accent4">
                <a:lumMod val="60000"/>
                <a:lumOff val="4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Data'!$B$30:$G$30</c:f>
              <c:extLst xmlns:c15="http://schemas.microsoft.com/office/drawing/2012/chart"/>
            </c:numRef>
          </c:val>
          <c:extLst xmlns:c15="http://schemas.microsoft.com/office/drawing/2012/chart">
            <c:ext xmlns:c16="http://schemas.microsoft.com/office/drawing/2014/chart" uri="{C3380CC4-5D6E-409C-BE32-E72D297353CC}">
              <c16:uniqueId val="{0000001D-A280-4DF6-A5AC-26D2B04A3DF0}"/>
            </c:ext>
          </c:extLst>
        </c:ser>
        <c:ser>
          <c:idx val="28"/>
          <c:order val="28"/>
          <c:tx>
            <c:strRef>
              <c:f>'Slide 20 - Data'!$A$31</c:f>
              <c:strCache>
                <c:ptCount val="1"/>
                <c:pt idx="0">
                  <c:v>Montana, Average Family Premium and Deductible</c:v>
                </c:pt>
              </c:strCache>
              <c:extLst xmlns:c15="http://schemas.microsoft.com/office/drawing/2012/chart"/>
            </c:strRef>
          </c:tx>
          <c:spPr>
            <a:solidFill>
              <a:schemeClr val="accent5">
                <a:lumMod val="60000"/>
                <a:lumOff val="4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Data'!$B$31:$G$31</c:f>
              <c:extLst xmlns:c15="http://schemas.microsoft.com/office/drawing/2012/chart"/>
            </c:numRef>
          </c:val>
          <c:extLst xmlns:c15="http://schemas.microsoft.com/office/drawing/2012/chart">
            <c:ext xmlns:c16="http://schemas.microsoft.com/office/drawing/2014/chart" uri="{C3380CC4-5D6E-409C-BE32-E72D297353CC}">
              <c16:uniqueId val="{0000001E-A280-4DF6-A5AC-26D2B04A3DF0}"/>
            </c:ext>
          </c:extLst>
        </c:ser>
        <c:ser>
          <c:idx val="29"/>
          <c:order val="29"/>
          <c:tx>
            <c:strRef>
              <c:f>'Slide 20 - Data'!$A$32</c:f>
              <c:strCache>
                <c:ptCount val="1"/>
                <c:pt idx="0">
                  <c:v>Nebraska, Average Family Premium and Deductible</c:v>
                </c:pt>
              </c:strCache>
              <c:extLst xmlns:c15="http://schemas.microsoft.com/office/drawing/2012/chart"/>
            </c:strRef>
          </c:tx>
          <c:spPr>
            <a:solidFill>
              <a:schemeClr val="accent6">
                <a:lumMod val="60000"/>
                <a:lumOff val="4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Data'!$B$32:$G$32</c:f>
              <c:extLst xmlns:c15="http://schemas.microsoft.com/office/drawing/2012/chart"/>
            </c:numRef>
          </c:val>
          <c:extLst xmlns:c15="http://schemas.microsoft.com/office/drawing/2012/chart">
            <c:ext xmlns:c16="http://schemas.microsoft.com/office/drawing/2014/chart" uri="{C3380CC4-5D6E-409C-BE32-E72D297353CC}">
              <c16:uniqueId val="{0000001F-A280-4DF6-A5AC-26D2B04A3DF0}"/>
            </c:ext>
          </c:extLst>
        </c:ser>
        <c:ser>
          <c:idx val="30"/>
          <c:order val="30"/>
          <c:tx>
            <c:strRef>
              <c:f>'Slide 20 - Data'!$A$33</c:f>
              <c:strCache>
                <c:ptCount val="1"/>
                <c:pt idx="0">
                  <c:v>Nevada, Average Family Premium and Deductible</c:v>
                </c:pt>
              </c:strCache>
              <c:extLst xmlns:c15="http://schemas.microsoft.com/office/drawing/2012/chart"/>
            </c:strRef>
          </c:tx>
          <c:spPr>
            <a:solidFill>
              <a:schemeClr val="accent1">
                <a:lumMod val="5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Data'!$B$33:$G$33</c:f>
              <c:extLst xmlns:c15="http://schemas.microsoft.com/office/drawing/2012/chart"/>
            </c:numRef>
          </c:val>
          <c:extLst xmlns:c15="http://schemas.microsoft.com/office/drawing/2012/chart">
            <c:ext xmlns:c16="http://schemas.microsoft.com/office/drawing/2014/chart" uri="{C3380CC4-5D6E-409C-BE32-E72D297353CC}">
              <c16:uniqueId val="{00000020-A280-4DF6-A5AC-26D2B04A3DF0}"/>
            </c:ext>
          </c:extLst>
        </c:ser>
        <c:ser>
          <c:idx val="31"/>
          <c:order val="31"/>
          <c:tx>
            <c:strRef>
              <c:f>'Slide 20 - Data'!$A$34</c:f>
              <c:strCache>
                <c:ptCount val="1"/>
                <c:pt idx="0">
                  <c:v>New Hampshire, Average Family Premium and Deductible</c:v>
                </c:pt>
              </c:strCache>
              <c:extLst xmlns:c15="http://schemas.microsoft.com/office/drawing/2012/chart"/>
            </c:strRef>
          </c:tx>
          <c:spPr>
            <a:solidFill>
              <a:schemeClr val="accent2">
                <a:lumMod val="5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Data'!$B$34:$G$34</c:f>
              <c:extLst xmlns:c15="http://schemas.microsoft.com/office/drawing/2012/chart"/>
            </c:numRef>
          </c:val>
          <c:extLst xmlns:c15="http://schemas.microsoft.com/office/drawing/2012/chart">
            <c:ext xmlns:c16="http://schemas.microsoft.com/office/drawing/2014/chart" uri="{C3380CC4-5D6E-409C-BE32-E72D297353CC}">
              <c16:uniqueId val="{00000021-A280-4DF6-A5AC-26D2B04A3DF0}"/>
            </c:ext>
          </c:extLst>
        </c:ser>
        <c:ser>
          <c:idx val="32"/>
          <c:order val="32"/>
          <c:tx>
            <c:strRef>
              <c:f>'Slide 20 - Data'!$A$35</c:f>
              <c:strCache>
                <c:ptCount val="1"/>
                <c:pt idx="0">
                  <c:v>New Jersey, Average Family Premium and Deductible</c:v>
                </c:pt>
              </c:strCache>
              <c:extLst xmlns:c15="http://schemas.microsoft.com/office/drawing/2012/chart"/>
            </c:strRef>
          </c:tx>
          <c:spPr>
            <a:solidFill>
              <a:schemeClr val="accent3">
                <a:lumMod val="5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Data'!$B$35:$G$35</c:f>
              <c:extLst xmlns:c15="http://schemas.microsoft.com/office/drawing/2012/chart"/>
            </c:numRef>
          </c:val>
          <c:extLst xmlns:c15="http://schemas.microsoft.com/office/drawing/2012/chart">
            <c:ext xmlns:c16="http://schemas.microsoft.com/office/drawing/2014/chart" uri="{C3380CC4-5D6E-409C-BE32-E72D297353CC}">
              <c16:uniqueId val="{00000022-A280-4DF6-A5AC-26D2B04A3DF0}"/>
            </c:ext>
          </c:extLst>
        </c:ser>
        <c:ser>
          <c:idx val="33"/>
          <c:order val="33"/>
          <c:tx>
            <c:strRef>
              <c:f>'Slide 20 - Data'!$A$36</c:f>
              <c:strCache>
                <c:ptCount val="1"/>
                <c:pt idx="0">
                  <c:v>New Mexico, Average Family Premium and Deductible</c:v>
                </c:pt>
              </c:strCache>
              <c:extLst xmlns:c15="http://schemas.microsoft.com/office/drawing/2012/chart"/>
            </c:strRef>
          </c:tx>
          <c:spPr>
            <a:solidFill>
              <a:schemeClr val="accent4">
                <a:lumMod val="5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Data'!$B$36:$G$36</c:f>
              <c:extLst xmlns:c15="http://schemas.microsoft.com/office/drawing/2012/chart"/>
            </c:numRef>
          </c:val>
          <c:extLst xmlns:c15="http://schemas.microsoft.com/office/drawing/2012/chart">
            <c:ext xmlns:c16="http://schemas.microsoft.com/office/drawing/2014/chart" uri="{C3380CC4-5D6E-409C-BE32-E72D297353CC}">
              <c16:uniqueId val="{00000023-A280-4DF6-A5AC-26D2B04A3DF0}"/>
            </c:ext>
          </c:extLst>
        </c:ser>
        <c:ser>
          <c:idx val="34"/>
          <c:order val="34"/>
          <c:tx>
            <c:strRef>
              <c:f>'Slide 20 - Data'!$A$37</c:f>
              <c:strCache>
                <c:ptCount val="1"/>
                <c:pt idx="0">
                  <c:v>New York, Average Family Premium and Deductible</c:v>
                </c:pt>
              </c:strCache>
              <c:extLst xmlns:c15="http://schemas.microsoft.com/office/drawing/2012/chart"/>
            </c:strRef>
          </c:tx>
          <c:spPr>
            <a:solidFill>
              <a:schemeClr val="accent5">
                <a:lumMod val="5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Data'!$B$37:$G$37</c:f>
              <c:extLst xmlns:c15="http://schemas.microsoft.com/office/drawing/2012/chart"/>
            </c:numRef>
          </c:val>
          <c:extLst xmlns:c15="http://schemas.microsoft.com/office/drawing/2012/chart">
            <c:ext xmlns:c16="http://schemas.microsoft.com/office/drawing/2014/chart" uri="{C3380CC4-5D6E-409C-BE32-E72D297353CC}">
              <c16:uniqueId val="{00000024-A280-4DF6-A5AC-26D2B04A3DF0}"/>
            </c:ext>
          </c:extLst>
        </c:ser>
        <c:ser>
          <c:idx val="35"/>
          <c:order val="35"/>
          <c:tx>
            <c:strRef>
              <c:f>'Slide 20 - Data'!$A$38</c:f>
              <c:strCache>
                <c:ptCount val="1"/>
                <c:pt idx="0">
                  <c:v>North Carolina, Average Family Premium and Deductible</c:v>
                </c:pt>
              </c:strCache>
              <c:extLst xmlns:c15="http://schemas.microsoft.com/office/drawing/2012/chart"/>
            </c:strRef>
          </c:tx>
          <c:spPr>
            <a:solidFill>
              <a:schemeClr val="accent6">
                <a:lumMod val="5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Data'!$B$38:$G$38</c:f>
              <c:extLst xmlns:c15="http://schemas.microsoft.com/office/drawing/2012/chart"/>
            </c:numRef>
          </c:val>
          <c:extLst xmlns:c15="http://schemas.microsoft.com/office/drawing/2012/chart">
            <c:ext xmlns:c16="http://schemas.microsoft.com/office/drawing/2014/chart" uri="{C3380CC4-5D6E-409C-BE32-E72D297353CC}">
              <c16:uniqueId val="{00000025-A280-4DF6-A5AC-26D2B04A3DF0}"/>
            </c:ext>
          </c:extLst>
        </c:ser>
        <c:ser>
          <c:idx val="36"/>
          <c:order val="36"/>
          <c:tx>
            <c:strRef>
              <c:f>'Slide 20 - Data'!$A$39</c:f>
              <c:strCache>
                <c:ptCount val="1"/>
                <c:pt idx="0">
                  <c:v>North Dakota, Average Family Premium and Deductible</c:v>
                </c:pt>
              </c:strCache>
              <c:extLst xmlns:c15="http://schemas.microsoft.com/office/drawing/2012/chart"/>
            </c:strRef>
          </c:tx>
          <c:spPr>
            <a:solidFill>
              <a:schemeClr val="accent1">
                <a:lumMod val="70000"/>
                <a:lumOff val="3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Data'!$B$39:$G$39</c:f>
              <c:extLst xmlns:c15="http://schemas.microsoft.com/office/drawing/2012/chart"/>
            </c:numRef>
          </c:val>
          <c:extLst xmlns:c15="http://schemas.microsoft.com/office/drawing/2012/chart">
            <c:ext xmlns:c16="http://schemas.microsoft.com/office/drawing/2014/chart" uri="{C3380CC4-5D6E-409C-BE32-E72D297353CC}">
              <c16:uniqueId val="{00000026-A280-4DF6-A5AC-26D2B04A3DF0}"/>
            </c:ext>
          </c:extLst>
        </c:ser>
        <c:ser>
          <c:idx val="37"/>
          <c:order val="37"/>
          <c:tx>
            <c:strRef>
              <c:f>'Slide 20 - Data'!$A$40</c:f>
              <c:strCache>
                <c:ptCount val="1"/>
                <c:pt idx="0">
                  <c:v>Ohio, Average Family Premium and Deductible</c:v>
                </c:pt>
              </c:strCache>
              <c:extLst xmlns:c15="http://schemas.microsoft.com/office/drawing/2012/chart"/>
            </c:strRef>
          </c:tx>
          <c:spPr>
            <a:solidFill>
              <a:schemeClr val="accent2">
                <a:lumMod val="70000"/>
                <a:lumOff val="3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Data'!$B$40:$G$40</c:f>
              <c:extLst xmlns:c15="http://schemas.microsoft.com/office/drawing/2012/chart"/>
            </c:numRef>
          </c:val>
          <c:extLst xmlns:c15="http://schemas.microsoft.com/office/drawing/2012/chart">
            <c:ext xmlns:c16="http://schemas.microsoft.com/office/drawing/2014/chart" uri="{C3380CC4-5D6E-409C-BE32-E72D297353CC}">
              <c16:uniqueId val="{00000027-A280-4DF6-A5AC-26D2B04A3DF0}"/>
            </c:ext>
          </c:extLst>
        </c:ser>
        <c:ser>
          <c:idx val="38"/>
          <c:order val="38"/>
          <c:tx>
            <c:strRef>
              <c:f>'Slide 20 - Data'!$A$41</c:f>
              <c:strCache>
                <c:ptCount val="1"/>
                <c:pt idx="0">
                  <c:v>Oklahoma, Average Family Premium and Deductible</c:v>
                </c:pt>
              </c:strCache>
              <c:extLst xmlns:c15="http://schemas.microsoft.com/office/drawing/2012/chart"/>
            </c:strRef>
          </c:tx>
          <c:spPr>
            <a:solidFill>
              <a:schemeClr val="accent3">
                <a:lumMod val="70000"/>
                <a:lumOff val="3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Data'!$B$41:$G$41</c:f>
              <c:extLst xmlns:c15="http://schemas.microsoft.com/office/drawing/2012/chart"/>
            </c:numRef>
          </c:val>
          <c:extLst xmlns:c15="http://schemas.microsoft.com/office/drawing/2012/chart">
            <c:ext xmlns:c16="http://schemas.microsoft.com/office/drawing/2014/chart" uri="{C3380CC4-5D6E-409C-BE32-E72D297353CC}">
              <c16:uniqueId val="{00000028-A280-4DF6-A5AC-26D2B04A3DF0}"/>
            </c:ext>
          </c:extLst>
        </c:ser>
        <c:ser>
          <c:idx val="39"/>
          <c:order val="39"/>
          <c:tx>
            <c:strRef>
              <c:f>'Slide 20 - Data'!$A$42</c:f>
              <c:strCache>
                <c:ptCount val="1"/>
                <c:pt idx="0">
                  <c:v>Oregon, Average Family Premium and Deductible</c:v>
                </c:pt>
              </c:strCache>
              <c:extLst xmlns:c15="http://schemas.microsoft.com/office/drawing/2012/chart"/>
            </c:strRef>
          </c:tx>
          <c:spPr>
            <a:solidFill>
              <a:schemeClr val="accent4">
                <a:lumMod val="70000"/>
                <a:lumOff val="3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Data'!$B$42:$G$42</c:f>
              <c:extLst xmlns:c15="http://schemas.microsoft.com/office/drawing/2012/chart"/>
            </c:numRef>
          </c:val>
          <c:extLst xmlns:c15="http://schemas.microsoft.com/office/drawing/2012/chart">
            <c:ext xmlns:c16="http://schemas.microsoft.com/office/drawing/2014/chart" uri="{C3380CC4-5D6E-409C-BE32-E72D297353CC}">
              <c16:uniqueId val="{00000029-A280-4DF6-A5AC-26D2B04A3DF0}"/>
            </c:ext>
          </c:extLst>
        </c:ser>
        <c:ser>
          <c:idx val="40"/>
          <c:order val="40"/>
          <c:tx>
            <c:strRef>
              <c:f>'Slide 20 - Data'!$A$43</c:f>
              <c:strCache>
                <c:ptCount val="1"/>
                <c:pt idx="0">
                  <c:v>Pennsylvania, Average Family Premium and Deductible</c:v>
                </c:pt>
              </c:strCache>
              <c:extLst xmlns:c15="http://schemas.microsoft.com/office/drawing/2012/chart"/>
            </c:strRef>
          </c:tx>
          <c:spPr>
            <a:solidFill>
              <a:schemeClr val="accent5">
                <a:lumMod val="70000"/>
                <a:lumOff val="3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Data'!$B$43:$G$43</c:f>
              <c:extLst xmlns:c15="http://schemas.microsoft.com/office/drawing/2012/chart"/>
            </c:numRef>
          </c:val>
          <c:extLst xmlns:c15="http://schemas.microsoft.com/office/drawing/2012/chart">
            <c:ext xmlns:c16="http://schemas.microsoft.com/office/drawing/2014/chart" uri="{C3380CC4-5D6E-409C-BE32-E72D297353CC}">
              <c16:uniqueId val="{0000002A-A280-4DF6-A5AC-26D2B04A3DF0}"/>
            </c:ext>
          </c:extLst>
        </c:ser>
        <c:ser>
          <c:idx val="41"/>
          <c:order val="41"/>
          <c:tx>
            <c:strRef>
              <c:f>'Slide 20 - Data'!$A$44</c:f>
              <c:strCache>
                <c:ptCount val="1"/>
                <c:pt idx="0">
                  <c:v>Rhode Island, Average Family Premium and Deductible</c:v>
                </c:pt>
              </c:strCache>
              <c:extLst xmlns:c15="http://schemas.microsoft.com/office/drawing/2012/chart"/>
            </c:strRef>
          </c:tx>
          <c:spPr>
            <a:solidFill>
              <a:schemeClr val="accent6">
                <a:lumMod val="70000"/>
                <a:lumOff val="3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Data'!$B$44:$G$44</c:f>
              <c:extLst xmlns:c15="http://schemas.microsoft.com/office/drawing/2012/chart"/>
            </c:numRef>
          </c:val>
          <c:extLst xmlns:c15="http://schemas.microsoft.com/office/drawing/2012/chart">
            <c:ext xmlns:c16="http://schemas.microsoft.com/office/drawing/2014/chart" uri="{C3380CC4-5D6E-409C-BE32-E72D297353CC}">
              <c16:uniqueId val="{0000002B-A280-4DF6-A5AC-26D2B04A3DF0}"/>
            </c:ext>
          </c:extLst>
        </c:ser>
        <c:ser>
          <c:idx val="42"/>
          <c:order val="42"/>
          <c:tx>
            <c:strRef>
              <c:f>'Slide 20 - Data'!$A$45</c:f>
              <c:strCache>
                <c:ptCount val="1"/>
                <c:pt idx="0">
                  <c:v>South Carolina, Average Family Premium and Deductible</c:v>
                </c:pt>
              </c:strCache>
              <c:extLst xmlns:c15="http://schemas.microsoft.com/office/drawing/2012/chart"/>
            </c:strRef>
          </c:tx>
          <c:spPr>
            <a:solidFill>
              <a:schemeClr val="accent1">
                <a:lumMod val="7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Data'!$B$45:$G$45</c:f>
              <c:extLst xmlns:c15="http://schemas.microsoft.com/office/drawing/2012/chart"/>
            </c:numRef>
          </c:val>
          <c:extLst xmlns:c15="http://schemas.microsoft.com/office/drawing/2012/chart">
            <c:ext xmlns:c16="http://schemas.microsoft.com/office/drawing/2014/chart" uri="{C3380CC4-5D6E-409C-BE32-E72D297353CC}">
              <c16:uniqueId val="{0000002C-A280-4DF6-A5AC-26D2B04A3DF0}"/>
            </c:ext>
          </c:extLst>
        </c:ser>
        <c:ser>
          <c:idx val="43"/>
          <c:order val="43"/>
          <c:tx>
            <c:strRef>
              <c:f>'Slide 20 - Data'!$A$46</c:f>
              <c:strCache>
                <c:ptCount val="1"/>
                <c:pt idx="0">
                  <c:v>South Dakota, Average Family Premium and Deductible</c:v>
                </c:pt>
              </c:strCache>
              <c:extLst xmlns:c15="http://schemas.microsoft.com/office/drawing/2012/chart"/>
            </c:strRef>
          </c:tx>
          <c:spPr>
            <a:solidFill>
              <a:schemeClr val="accent2">
                <a:lumMod val="7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Data'!$B$46:$G$46</c:f>
              <c:extLst xmlns:c15="http://schemas.microsoft.com/office/drawing/2012/chart"/>
            </c:numRef>
          </c:val>
          <c:extLst xmlns:c15="http://schemas.microsoft.com/office/drawing/2012/chart">
            <c:ext xmlns:c16="http://schemas.microsoft.com/office/drawing/2014/chart" uri="{C3380CC4-5D6E-409C-BE32-E72D297353CC}">
              <c16:uniqueId val="{0000002D-A280-4DF6-A5AC-26D2B04A3DF0}"/>
            </c:ext>
          </c:extLst>
        </c:ser>
        <c:ser>
          <c:idx val="44"/>
          <c:order val="44"/>
          <c:tx>
            <c:strRef>
              <c:f>'Slide 20 - Data'!$A$47</c:f>
              <c:strCache>
                <c:ptCount val="1"/>
                <c:pt idx="0">
                  <c:v>Tennessee, Average Family Premium and Deductible</c:v>
                </c:pt>
              </c:strCache>
              <c:extLst xmlns:c15="http://schemas.microsoft.com/office/drawing/2012/chart"/>
            </c:strRef>
          </c:tx>
          <c:spPr>
            <a:solidFill>
              <a:schemeClr val="accent3">
                <a:lumMod val="7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Data'!$B$47:$G$47</c:f>
              <c:extLst xmlns:c15="http://schemas.microsoft.com/office/drawing/2012/chart"/>
            </c:numRef>
          </c:val>
          <c:extLst xmlns:c15="http://schemas.microsoft.com/office/drawing/2012/chart">
            <c:ext xmlns:c16="http://schemas.microsoft.com/office/drawing/2014/chart" uri="{C3380CC4-5D6E-409C-BE32-E72D297353CC}">
              <c16:uniqueId val="{0000002E-A280-4DF6-A5AC-26D2B04A3DF0}"/>
            </c:ext>
          </c:extLst>
        </c:ser>
        <c:ser>
          <c:idx val="45"/>
          <c:order val="45"/>
          <c:tx>
            <c:strRef>
              <c:f>'Slide 20 - Data'!$A$48</c:f>
              <c:strCache>
                <c:ptCount val="1"/>
                <c:pt idx="0">
                  <c:v>Texas, Average Family Premium and Deductible</c:v>
                </c:pt>
              </c:strCache>
              <c:extLst xmlns:c15="http://schemas.microsoft.com/office/drawing/2012/chart"/>
            </c:strRef>
          </c:tx>
          <c:spPr>
            <a:solidFill>
              <a:schemeClr val="accent4">
                <a:lumMod val="7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Data'!$B$48:$G$48</c:f>
              <c:extLst xmlns:c15="http://schemas.microsoft.com/office/drawing/2012/chart"/>
            </c:numRef>
          </c:val>
          <c:extLst xmlns:c15="http://schemas.microsoft.com/office/drawing/2012/chart">
            <c:ext xmlns:c16="http://schemas.microsoft.com/office/drawing/2014/chart" uri="{C3380CC4-5D6E-409C-BE32-E72D297353CC}">
              <c16:uniqueId val="{0000002F-A280-4DF6-A5AC-26D2B04A3DF0}"/>
            </c:ext>
          </c:extLst>
        </c:ser>
        <c:ser>
          <c:idx val="46"/>
          <c:order val="46"/>
          <c:tx>
            <c:strRef>
              <c:f>'Slide 20 - Data'!$A$49</c:f>
              <c:strCache>
                <c:ptCount val="1"/>
                <c:pt idx="0">
                  <c:v>Utah, Average Family Premium and Deductible</c:v>
                </c:pt>
              </c:strCache>
              <c:extLst xmlns:c15="http://schemas.microsoft.com/office/drawing/2012/chart"/>
            </c:strRef>
          </c:tx>
          <c:spPr>
            <a:solidFill>
              <a:schemeClr val="accent5">
                <a:lumMod val="7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Data'!$B$49:$G$49</c:f>
              <c:extLst xmlns:c15="http://schemas.microsoft.com/office/drawing/2012/chart"/>
            </c:numRef>
          </c:val>
          <c:extLst xmlns:c15="http://schemas.microsoft.com/office/drawing/2012/chart">
            <c:ext xmlns:c16="http://schemas.microsoft.com/office/drawing/2014/chart" uri="{C3380CC4-5D6E-409C-BE32-E72D297353CC}">
              <c16:uniqueId val="{00000030-A280-4DF6-A5AC-26D2B04A3DF0}"/>
            </c:ext>
          </c:extLst>
        </c:ser>
        <c:ser>
          <c:idx val="47"/>
          <c:order val="47"/>
          <c:tx>
            <c:strRef>
              <c:f>'Slide 20 - Data'!$A$50</c:f>
              <c:strCache>
                <c:ptCount val="1"/>
                <c:pt idx="0">
                  <c:v>Vermont, Average Family Premium and Deductible</c:v>
                </c:pt>
              </c:strCache>
              <c:extLst xmlns:c15="http://schemas.microsoft.com/office/drawing/2012/chart"/>
            </c:strRef>
          </c:tx>
          <c:spPr>
            <a:solidFill>
              <a:schemeClr val="accent6">
                <a:lumMod val="7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Data'!$B$50:$G$50</c:f>
              <c:extLst xmlns:c15="http://schemas.microsoft.com/office/drawing/2012/chart"/>
            </c:numRef>
          </c:val>
          <c:extLst xmlns:c15="http://schemas.microsoft.com/office/drawing/2012/chart">
            <c:ext xmlns:c16="http://schemas.microsoft.com/office/drawing/2014/chart" uri="{C3380CC4-5D6E-409C-BE32-E72D297353CC}">
              <c16:uniqueId val="{00000031-A280-4DF6-A5AC-26D2B04A3DF0}"/>
            </c:ext>
          </c:extLst>
        </c:ser>
        <c:ser>
          <c:idx val="48"/>
          <c:order val="48"/>
          <c:tx>
            <c:strRef>
              <c:f>'Slide 20 - Data'!$A$51</c:f>
              <c:strCache>
                <c:ptCount val="1"/>
                <c:pt idx="0">
                  <c:v>Virginia, Average Family Premium and Deductible</c:v>
                </c:pt>
              </c:strCache>
              <c:extLst xmlns:c15="http://schemas.microsoft.com/office/drawing/2012/chart"/>
            </c:strRef>
          </c:tx>
          <c:spPr>
            <a:solidFill>
              <a:schemeClr val="accent1">
                <a:lumMod val="50000"/>
                <a:lumOff val="5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Data'!$B$51:$G$51</c:f>
              <c:extLst xmlns:c15="http://schemas.microsoft.com/office/drawing/2012/chart"/>
            </c:numRef>
          </c:val>
          <c:extLst xmlns:c15="http://schemas.microsoft.com/office/drawing/2012/chart">
            <c:ext xmlns:c16="http://schemas.microsoft.com/office/drawing/2014/chart" uri="{C3380CC4-5D6E-409C-BE32-E72D297353CC}">
              <c16:uniqueId val="{00000032-A280-4DF6-A5AC-26D2B04A3DF0}"/>
            </c:ext>
          </c:extLst>
        </c:ser>
        <c:ser>
          <c:idx val="49"/>
          <c:order val="49"/>
          <c:tx>
            <c:strRef>
              <c:f>'Slide 20 - Data'!$A$52</c:f>
              <c:strCache>
                <c:ptCount val="1"/>
                <c:pt idx="0">
                  <c:v>Washington, Average Family Premium and Deductible</c:v>
                </c:pt>
              </c:strCache>
            </c:strRef>
          </c:tx>
          <c:spPr>
            <a:pattFill prst="pct70">
              <a:fgClr>
                <a:srgbClr val="0092C0"/>
              </a:fgClr>
              <a:bgClr>
                <a:schemeClr val="bg1"/>
              </a:bgClr>
            </a:pattFill>
            <a:ln w="25400">
              <a:noFill/>
            </a:ln>
            <a:effectLst/>
          </c:spPr>
          <c:cat>
            <c:numRef>
              <c:f>'Slide 20 - Data'!$B$3:$G$3</c:f>
              <c:numCache>
                <c:formatCode>General</c:formatCode>
                <c:ptCount val="6"/>
                <c:pt idx="0">
                  <c:v>2011</c:v>
                </c:pt>
                <c:pt idx="1">
                  <c:v>2013</c:v>
                </c:pt>
                <c:pt idx="2">
                  <c:v>2015</c:v>
                </c:pt>
                <c:pt idx="3">
                  <c:v>2017</c:v>
                </c:pt>
                <c:pt idx="4">
                  <c:v>2019</c:v>
                </c:pt>
                <c:pt idx="5">
                  <c:v>2021</c:v>
                </c:pt>
              </c:numCache>
            </c:numRef>
          </c:cat>
          <c:val>
            <c:numRef>
              <c:f>'Slide 20 - Data'!$B$52:$G$52</c:f>
              <c:numCache>
                <c:formatCode>_("$"* #,##0_);_("$"* \(#,##0\);_("$"* "-"??_);_(@_)</c:formatCode>
                <c:ptCount val="6"/>
                <c:pt idx="0">
                  <c:v>16580</c:v>
                </c:pt>
                <c:pt idx="1">
                  <c:v>18292</c:v>
                </c:pt>
                <c:pt idx="2">
                  <c:v>19378</c:v>
                </c:pt>
                <c:pt idx="3">
                  <c:v>22392</c:v>
                </c:pt>
                <c:pt idx="4">
                  <c:v>23468</c:v>
                </c:pt>
                <c:pt idx="5">
                  <c:v>25416</c:v>
                </c:pt>
              </c:numCache>
            </c:numRef>
          </c:val>
          <c:extLst>
            <c:ext xmlns:c16="http://schemas.microsoft.com/office/drawing/2014/chart" uri="{C3380CC4-5D6E-409C-BE32-E72D297353CC}">
              <c16:uniqueId val="{00000000-A280-4DF6-A5AC-26D2B04A3DF0}"/>
            </c:ext>
          </c:extLst>
        </c:ser>
        <c:ser>
          <c:idx val="50"/>
          <c:order val="50"/>
          <c:tx>
            <c:strRef>
              <c:f>'Slide 20 - Data'!$A$53</c:f>
              <c:strCache>
                <c:ptCount val="1"/>
                <c:pt idx="0">
                  <c:v>West Virginia, Average Family Premium and Deductible</c:v>
                </c:pt>
              </c:strCache>
              <c:extLst xmlns:c15="http://schemas.microsoft.com/office/drawing/2012/chart"/>
            </c:strRef>
          </c:tx>
          <c:spPr>
            <a:solidFill>
              <a:schemeClr val="accent3">
                <a:lumMod val="50000"/>
                <a:lumOff val="5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Data'!$B$53:$G$53</c:f>
              <c:extLst xmlns:c15="http://schemas.microsoft.com/office/drawing/2012/chart"/>
            </c:numRef>
          </c:val>
          <c:extLst xmlns:c15="http://schemas.microsoft.com/office/drawing/2012/chart">
            <c:ext xmlns:c16="http://schemas.microsoft.com/office/drawing/2014/chart" uri="{C3380CC4-5D6E-409C-BE32-E72D297353CC}">
              <c16:uniqueId val="{00000033-A280-4DF6-A5AC-26D2B04A3DF0}"/>
            </c:ext>
          </c:extLst>
        </c:ser>
        <c:ser>
          <c:idx val="51"/>
          <c:order val="51"/>
          <c:tx>
            <c:strRef>
              <c:f>'Slide 20 - Data'!$A$54</c:f>
              <c:strCache>
                <c:ptCount val="1"/>
                <c:pt idx="0">
                  <c:v>Wisconsin, Average Family Premium and Deductible</c:v>
                </c:pt>
              </c:strCache>
              <c:extLst xmlns:c15="http://schemas.microsoft.com/office/drawing/2012/chart"/>
            </c:strRef>
          </c:tx>
          <c:spPr>
            <a:solidFill>
              <a:schemeClr val="accent4">
                <a:lumMod val="50000"/>
                <a:lumOff val="5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Data'!$B$54:$G$54</c:f>
              <c:extLst xmlns:c15="http://schemas.microsoft.com/office/drawing/2012/chart"/>
            </c:numRef>
          </c:val>
          <c:extLst xmlns:c15="http://schemas.microsoft.com/office/drawing/2012/chart">
            <c:ext xmlns:c16="http://schemas.microsoft.com/office/drawing/2014/chart" uri="{C3380CC4-5D6E-409C-BE32-E72D297353CC}">
              <c16:uniqueId val="{00000034-A280-4DF6-A5AC-26D2B04A3DF0}"/>
            </c:ext>
          </c:extLst>
        </c:ser>
        <c:ser>
          <c:idx val="52"/>
          <c:order val="52"/>
          <c:tx>
            <c:strRef>
              <c:f>'Slide 20 - Data'!$A$55</c:f>
              <c:strCache>
                <c:ptCount val="1"/>
                <c:pt idx="0">
                  <c:v>Wyoming, Average Family Premium and Deductible</c:v>
                </c:pt>
              </c:strCache>
              <c:extLst xmlns:c15="http://schemas.microsoft.com/office/drawing/2012/chart"/>
            </c:strRef>
          </c:tx>
          <c:spPr>
            <a:solidFill>
              <a:schemeClr val="accent5">
                <a:lumMod val="50000"/>
                <a:lumOff val="5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Data'!$B$55:$G$55</c:f>
              <c:extLst xmlns:c15="http://schemas.microsoft.com/office/drawing/2012/chart"/>
            </c:numRef>
          </c:val>
          <c:extLst xmlns:c15="http://schemas.microsoft.com/office/drawing/2012/chart">
            <c:ext xmlns:c16="http://schemas.microsoft.com/office/drawing/2014/chart" uri="{C3380CC4-5D6E-409C-BE32-E72D297353CC}">
              <c16:uniqueId val="{00000035-A280-4DF6-A5AC-26D2B04A3DF0}"/>
            </c:ext>
          </c:extLst>
        </c:ser>
        <c:ser>
          <c:idx val="53"/>
          <c:order val="53"/>
          <c:tx>
            <c:strRef>
              <c:f>'Slide 20 - Data'!$A$56</c:f>
              <c:strCache>
                <c:ptCount val="1"/>
                <c:pt idx="0">
                  <c:v>United States, Average Family Premium</c:v>
                </c:pt>
              </c:strCache>
              <c:extLst xmlns:c15="http://schemas.microsoft.com/office/drawing/2012/chart"/>
            </c:strRef>
          </c:tx>
          <c:spPr>
            <a:solidFill>
              <a:schemeClr val="accent6">
                <a:lumMod val="50000"/>
                <a:lumOff val="5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Data'!$B$56:$G$56</c:f>
              <c:extLst xmlns:c15="http://schemas.microsoft.com/office/drawing/2012/chart"/>
            </c:numRef>
          </c:val>
          <c:extLst xmlns:c15="http://schemas.microsoft.com/office/drawing/2012/chart">
            <c:ext xmlns:c16="http://schemas.microsoft.com/office/drawing/2014/chart" uri="{C3380CC4-5D6E-409C-BE32-E72D297353CC}">
              <c16:uniqueId val="{00000036-A280-4DF6-A5AC-26D2B04A3DF0}"/>
            </c:ext>
          </c:extLst>
        </c:ser>
        <c:ser>
          <c:idx val="54"/>
          <c:order val="54"/>
          <c:tx>
            <c:strRef>
              <c:f>'Slide 20 - Data'!$A$57</c:f>
              <c:strCache>
                <c:ptCount val="1"/>
                <c:pt idx="0">
                  <c:v>Alabama, Average Family Premium</c:v>
                </c:pt>
              </c:strCache>
              <c:extLst xmlns:c15="http://schemas.microsoft.com/office/drawing/2012/chart"/>
            </c:strRef>
          </c:tx>
          <c:spPr>
            <a:solidFill>
              <a:schemeClr val="accent1"/>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Data'!$B$57:$G$57</c:f>
              <c:extLst xmlns:c15="http://schemas.microsoft.com/office/drawing/2012/chart"/>
            </c:numRef>
          </c:val>
          <c:extLst xmlns:c15="http://schemas.microsoft.com/office/drawing/2012/chart">
            <c:ext xmlns:c16="http://schemas.microsoft.com/office/drawing/2014/chart" uri="{C3380CC4-5D6E-409C-BE32-E72D297353CC}">
              <c16:uniqueId val="{00000037-A280-4DF6-A5AC-26D2B04A3DF0}"/>
            </c:ext>
          </c:extLst>
        </c:ser>
        <c:ser>
          <c:idx val="55"/>
          <c:order val="55"/>
          <c:tx>
            <c:strRef>
              <c:f>'Slide 20 - Data'!$A$58</c:f>
              <c:strCache>
                <c:ptCount val="1"/>
                <c:pt idx="0">
                  <c:v>Alaska, Average Family Premium</c:v>
                </c:pt>
              </c:strCache>
              <c:extLst xmlns:c15="http://schemas.microsoft.com/office/drawing/2012/chart"/>
            </c:strRef>
          </c:tx>
          <c:spPr>
            <a:solidFill>
              <a:schemeClr val="accent2"/>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Data'!$B$58:$G$58</c:f>
              <c:extLst xmlns:c15="http://schemas.microsoft.com/office/drawing/2012/chart"/>
            </c:numRef>
          </c:val>
          <c:extLst xmlns:c15="http://schemas.microsoft.com/office/drawing/2012/chart">
            <c:ext xmlns:c16="http://schemas.microsoft.com/office/drawing/2014/chart" uri="{C3380CC4-5D6E-409C-BE32-E72D297353CC}">
              <c16:uniqueId val="{00000038-A280-4DF6-A5AC-26D2B04A3DF0}"/>
            </c:ext>
          </c:extLst>
        </c:ser>
        <c:ser>
          <c:idx val="56"/>
          <c:order val="56"/>
          <c:tx>
            <c:strRef>
              <c:f>'Slide 20 - Data'!$A$59</c:f>
              <c:strCache>
                <c:ptCount val="1"/>
                <c:pt idx="0">
                  <c:v>Arizona, Average Family Premium</c:v>
                </c:pt>
              </c:strCache>
              <c:extLst xmlns:c15="http://schemas.microsoft.com/office/drawing/2012/chart"/>
            </c:strRef>
          </c:tx>
          <c:spPr>
            <a:solidFill>
              <a:schemeClr val="accent3"/>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Data'!$B$59:$G$59</c:f>
              <c:extLst xmlns:c15="http://schemas.microsoft.com/office/drawing/2012/chart"/>
            </c:numRef>
          </c:val>
          <c:extLst xmlns:c15="http://schemas.microsoft.com/office/drawing/2012/chart">
            <c:ext xmlns:c16="http://schemas.microsoft.com/office/drawing/2014/chart" uri="{C3380CC4-5D6E-409C-BE32-E72D297353CC}">
              <c16:uniqueId val="{00000039-A280-4DF6-A5AC-26D2B04A3DF0}"/>
            </c:ext>
          </c:extLst>
        </c:ser>
        <c:ser>
          <c:idx val="57"/>
          <c:order val="57"/>
          <c:tx>
            <c:strRef>
              <c:f>'Slide 20 - Data'!$A$60</c:f>
              <c:strCache>
                <c:ptCount val="1"/>
                <c:pt idx="0">
                  <c:v>Arkansas, Average Family Premium</c:v>
                </c:pt>
              </c:strCache>
              <c:extLst xmlns:c15="http://schemas.microsoft.com/office/drawing/2012/chart"/>
            </c:strRef>
          </c:tx>
          <c:spPr>
            <a:solidFill>
              <a:schemeClr val="accent4"/>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Data'!$B$60:$G$60</c:f>
              <c:extLst xmlns:c15="http://schemas.microsoft.com/office/drawing/2012/chart"/>
            </c:numRef>
          </c:val>
          <c:extLst xmlns:c15="http://schemas.microsoft.com/office/drawing/2012/chart">
            <c:ext xmlns:c16="http://schemas.microsoft.com/office/drawing/2014/chart" uri="{C3380CC4-5D6E-409C-BE32-E72D297353CC}">
              <c16:uniqueId val="{0000003A-A280-4DF6-A5AC-26D2B04A3DF0}"/>
            </c:ext>
          </c:extLst>
        </c:ser>
        <c:ser>
          <c:idx val="58"/>
          <c:order val="58"/>
          <c:tx>
            <c:strRef>
              <c:f>'Slide 20 - Data'!$A$61</c:f>
              <c:strCache>
                <c:ptCount val="1"/>
                <c:pt idx="0">
                  <c:v>California, Average Family Premium</c:v>
                </c:pt>
              </c:strCache>
              <c:extLst xmlns:c15="http://schemas.microsoft.com/office/drawing/2012/chart"/>
            </c:strRef>
          </c:tx>
          <c:spPr>
            <a:solidFill>
              <a:schemeClr val="accent5"/>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Data'!$B$61:$G$61</c:f>
              <c:extLst xmlns:c15="http://schemas.microsoft.com/office/drawing/2012/chart"/>
            </c:numRef>
          </c:val>
          <c:extLst xmlns:c15="http://schemas.microsoft.com/office/drawing/2012/chart">
            <c:ext xmlns:c16="http://schemas.microsoft.com/office/drawing/2014/chart" uri="{C3380CC4-5D6E-409C-BE32-E72D297353CC}">
              <c16:uniqueId val="{0000003B-A280-4DF6-A5AC-26D2B04A3DF0}"/>
            </c:ext>
          </c:extLst>
        </c:ser>
        <c:ser>
          <c:idx val="59"/>
          <c:order val="59"/>
          <c:tx>
            <c:strRef>
              <c:f>'Slide 20 - Data'!$A$62</c:f>
              <c:strCache>
                <c:ptCount val="1"/>
                <c:pt idx="0">
                  <c:v>Colorado, Average Family Premium</c:v>
                </c:pt>
              </c:strCache>
              <c:extLst xmlns:c15="http://schemas.microsoft.com/office/drawing/2012/chart"/>
            </c:strRef>
          </c:tx>
          <c:spPr>
            <a:solidFill>
              <a:schemeClr val="accent6"/>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Data'!$B$62:$G$62</c:f>
              <c:extLst xmlns:c15="http://schemas.microsoft.com/office/drawing/2012/chart"/>
            </c:numRef>
          </c:val>
          <c:extLst xmlns:c15="http://schemas.microsoft.com/office/drawing/2012/chart">
            <c:ext xmlns:c16="http://schemas.microsoft.com/office/drawing/2014/chart" uri="{C3380CC4-5D6E-409C-BE32-E72D297353CC}">
              <c16:uniqueId val="{0000003C-A280-4DF6-A5AC-26D2B04A3DF0}"/>
            </c:ext>
          </c:extLst>
        </c:ser>
        <c:ser>
          <c:idx val="60"/>
          <c:order val="60"/>
          <c:tx>
            <c:strRef>
              <c:f>'Slide 20 - Data'!$A$63</c:f>
              <c:strCache>
                <c:ptCount val="1"/>
                <c:pt idx="0">
                  <c:v>Connecticut, Average Family Premium</c:v>
                </c:pt>
              </c:strCache>
              <c:extLst xmlns:c15="http://schemas.microsoft.com/office/drawing/2012/chart"/>
            </c:strRef>
          </c:tx>
          <c:spPr>
            <a:solidFill>
              <a:schemeClr val="accent1">
                <a:lumMod val="6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Data'!$B$63:$G$63</c:f>
              <c:extLst xmlns:c15="http://schemas.microsoft.com/office/drawing/2012/chart"/>
            </c:numRef>
          </c:val>
          <c:extLst xmlns:c15="http://schemas.microsoft.com/office/drawing/2012/chart">
            <c:ext xmlns:c16="http://schemas.microsoft.com/office/drawing/2014/chart" uri="{C3380CC4-5D6E-409C-BE32-E72D297353CC}">
              <c16:uniqueId val="{0000003D-A280-4DF6-A5AC-26D2B04A3DF0}"/>
            </c:ext>
          </c:extLst>
        </c:ser>
        <c:ser>
          <c:idx val="61"/>
          <c:order val="61"/>
          <c:tx>
            <c:strRef>
              <c:f>'Slide 20 - Data'!$A$64</c:f>
              <c:strCache>
                <c:ptCount val="1"/>
                <c:pt idx="0">
                  <c:v>Delaware, Average Family Premium</c:v>
                </c:pt>
              </c:strCache>
              <c:extLst xmlns:c15="http://schemas.microsoft.com/office/drawing/2012/chart"/>
            </c:strRef>
          </c:tx>
          <c:spPr>
            <a:solidFill>
              <a:schemeClr val="accent2">
                <a:lumMod val="6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Data'!$B$64:$G$64</c:f>
              <c:extLst xmlns:c15="http://schemas.microsoft.com/office/drawing/2012/chart"/>
            </c:numRef>
          </c:val>
          <c:extLst xmlns:c15="http://schemas.microsoft.com/office/drawing/2012/chart">
            <c:ext xmlns:c16="http://schemas.microsoft.com/office/drawing/2014/chart" uri="{C3380CC4-5D6E-409C-BE32-E72D297353CC}">
              <c16:uniqueId val="{0000003E-A280-4DF6-A5AC-26D2B04A3DF0}"/>
            </c:ext>
          </c:extLst>
        </c:ser>
        <c:ser>
          <c:idx val="62"/>
          <c:order val="62"/>
          <c:tx>
            <c:strRef>
              <c:f>'Slide 20 - Data'!$A$65</c:f>
              <c:strCache>
                <c:ptCount val="1"/>
                <c:pt idx="0">
                  <c:v>District of Columbia, Average Family Premium</c:v>
                </c:pt>
              </c:strCache>
              <c:extLst xmlns:c15="http://schemas.microsoft.com/office/drawing/2012/chart"/>
            </c:strRef>
          </c:tx>
          <c:spPr>
            <a:solidFill>
              <a:schemeClr val="accent3">
                <a:lumMod val="6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Data'!$B$65:$G$65</c:f>
              <c:extLst xmlns:c15="http://schemas.microsoft.com/office/drawing/2012/chart"/>
            </c:numRef>
          </c:val>
          <c:extLst xmlns:c15="http://schemas.microsoft.com/office/drawing/2012/chart">
            <c:ext xmlns:c16="http://schemas.microsoft.com/office/drawing/2014/chart" uri="{C3380CC4-5D6E-409C-BE32-E72D297353CC}">
              <c16:uniqueId val="{0000003F-A280-4DF6-A5AC-26D2B04A3DF0}"/>
            </c:ext>
          </c:extLst>
        </c:ser>
        <c:ser>
          <c:idx val="63"/>
          <c:order val="63"/>
          <c:tx>
            <c:strRef>
              <c:f>'Slide 20 - Data'!$A$66</c:f>
              <c:strCache>
                <c:ptCount val="1"/>
                <c:pt idx="0">
                  <c:v>Florida, Average Family Premium</c:v>
                </c:pt>
              </c:strCache>
              <c:extLst xmlns:c15="http://schemas.microsoft.com/office/drawing/2012/chart"/>
            </c:strRef>
          </c:tx>
          <c:spPr>
            <a:solidFill>
              <a:schemeClr val="accent4">
                <a:lumMod val="6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Data'!$B$66:$G$66</c:f>
              <c:extLst xmlns:c15="http://schemas.microsoft.com/office/drawing/2012/chart"/>
            </c:numRef>
          </c:val>
          <c:extLst xmlns:c15="http://schemas.microsoft.com/office/drawing/2012/chart">
            <c:ext xmlns:c16="http://schemas.microsoft.com/office/drawing/2014/chart" uri="{C3380CC4-5D6E-409C-BE32-E72D297353CC}">
              <c16:uniqueId val="{00000040-A280-4DF6-A5AC-26D2B04A3DF0}"/>
            </c:ext>
          </c:extLst>
        </c:ser>
        <c:ser>
          <c:idx val="64"/>
          <c:order val="64"/>
          <c:tx>
            <c:strRef>
              <c:f>'Slide 20 - Data'!$A$67</c:f>
              <c:strCache>
                <c:ptCount val="1"/>
                <c:pt idx="0">
                  <c:v>Georgia, Average Family Premium</c:v>
                </c:pt>
              </c:strCache>
              <c:extLst xmlns:c15="http://schemas.microsoft.com/office/drawing/2012/chart"/>
            </c:strRef>
          </c:tx>
          <c:spPr>
            <a:solidFill>
              <a:schemeClr val="accent5">
                <a:lumMod val="6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Data'!$B$67:$G$67</c:f>
              <c:extLst xmlns:c15="http://schemas.microsoft.com/office/drawing/2012/chart"/>
            </c:numRef>
          </c:val>
          <c:extLst xmlns:c15="http://schemas.microsoft.com/office/drawing/2012/chart">
            <c:ext xmlns:c16="http://schemas.microsoft.com/office/drawing/2014/chart" uri="{C3380CC4-5D6E-409C-BE32-E72D297353CC}">
              <c16:uniqueId val="{00000041-A280-4DF6-A5AC-26D2B04A3DF0}"/>
            </c:ext>
          </c:extLst>
        </c:ser>
        <c:ser>
          <c:idx val="65"/>
          <c:order val="65"/>
          <c:tx>
            <c:strRef>
              <c:f>'Slide 20 - Data'!$A$68</c:f>
              <c:strCache>
                <c:ptCount val="1"/>
                <c:pt idx="0">
                  <c:v>Hawaii, Average Family Premium</c:v>
                </c:pt>
              </c:strCache>
              <c:extLst xmlns:c15="http://schemas.microsoft.com/office/drawing/2012/chart"/>
            </c:strRef>
          </c:tx>
          <c:spPr>
            <a:solidFill>
              <a:schemeClr val="accent6">
                <a:lumMod val="6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Data'!$B$68:$G$68</c:f>
              <c:extLst xmlns:c15="http://schemas.microsoft.com/office/drawing/2012/chart"/>
            </c:numRef>
          </c:val>
          <c:extLst xmlns:c15="http://schemas.microsoft.com/office/drawing/2012/chart">
            <c:ext xmlns:c16="http://schemas.microsoft.com/office/drawing/2014/chart" uri="{C3380CC4-5D6E-409C-BE32-E72D297353CC}">
              <c16:uniqueId val="{00000042-A280-4DF6-A5AC-26D2B04A3DF0}"/>
            </c:ext>
          </c:extLst>
        </c:ser>
        <c:ser>
          <c:idx val="66"/>
          <c:order val="66"/>
          <c:tx>
            <c:strRef>
              <c:f>'Slide 20 - Data'!$A$69</c:f>
              <c:strCache>
                <c:ptCount val="1"/>
                <c:pt idx="0">
                  <c:v>Idaho, Average Family Premium</c:v>
                </c:pt>
              </c:strCache>
              <c:extLst xmlns:c15="http://schemas.microsoft.com/office/drawing/2012/chart"/>
            </c:strRef>
          </c:tx>
          <c:spPr>
            <a:solidFill>
              <a:schemeClr val="accent1">
                <a:lumMod val="80000"/>
                <a:lumOff val="2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Data'!$B$69:$G$69</c:f>
              <c:extLst xmlns:c15="http://schemas.microsoft.com/office/drawing/2012/chart"/>
            </c:numRef>
          </c:val>
          <c:extLst xmlns:c15="http://schemas.microsoft.com/office/drawing/2012/chart">
            <c:ext xmlns:c16="http://schemas.microsoft.com/office/drawing/2014/chart" uri="{C3380CC4-5D6E-409C-BE32-E72D297353CC}">
              <c16:uniqueId val="{00000043-A280-4DF6-A5AC-26D2B04A3DF0}"/>
            </c:ext>
          </c:extLst>
        </c:ser>
        <c:ser>
          <c:idx val="67"/>
          <c:order val="67"/>
          <c:tx>
            <c:strRef>
              <c:f>'Slide 20 - Data'!$A$70</c:f>
              <c:strCache>
                <c:ptCount val="1"/>
                <c:pt idx="0">
                  <c:v>Illinois, Average Family Premium</c:v>
                </c:pt>
              </c:strCache>
              <c:extLst xmlns:c15="http://schemas.microsoft.com/office/drawing/2012/chart"/>
            </c:strRef>
          </c:tx>
          <c:spPr>
            <a:solidFill>
              <a:schemeClr val="accent2">
                <a:lumMod val="80000"/>
                <a:lumOff val="2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Data'!$B$70:$G$70</c:f>
              <c:extLst xmlns:c15="http://schemas.microsoft.com/office/drawing/2012/chart"/>
            </c:numRef>
          </c:val>
          <c:extLst xmlns:c15="http://schemas.microsoft.com/office/drawing/2012/chart">
            <c:ext xmlns:c16="http://schemas.microsoft.com/office/drawing/2014/chart" uri="{C3380CC4-5D6E-409C-BE32-E72D297353CC}">
              <c16:uniqueId val="{00000044-A280-4DF6-A5AC-26D2B04A3DF0}"/>
            </c:ext>
          </c:extLst>
        </c:ser>
        <c:ser>
          <c:idx val="68"/>
          <c:order val="68"/>
          <c:tx>
            <c:strRef>
              <c:f>'Slide 20 - Data'!$A$71</c:f>
              <c:strCache>
                <c:ptCount val="1"/>
                <c:pt idx="0">
                  <c:v>Indiana, Average Family Premium</c:v>
                </c:pt>
              </c:strCache>
              <c:extLst xmlns:c15="http://schemas.microsoft.com/office/drawing/2012/chart"/>
            </c:strRef>
          </c:tx>
          <c:spPr>
            <a:solidFill>
              <a:schemeClr val="accent3">
                <a:lumMod val="80000"/>
                <a:lumOff val="2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Data'!$B$71:$G$71</c:f>
              <c:extLst xmlns:c15="http://schemas.microsoft.com/office/drawing/2012/chart"/>
            </c:numRef>
          </c:val>
          <c:extLst xmlns:c15="http://schemas.microsoft.com/office/drawing/2012/chart">
            <c:ext xmlns:c16="http://schemas.microsoft.com/office/drawing/2014/chart" uri="{C3380CC4-5D6E-409C-BE32-E72D297353CC}">
              <c16:uniqueId val="{00000045-A280-4DF6-A5AC-26D2B04A3DF0}"/>
            </c:ext>
          </c:extLst>
        </c:ser>
        <c:ser>
          <c:idx val="69"/>
          <c:order val="69"/>
          <c:tx>
            <c:strRef>
              <c:f>'Slide 20 - Data'!$A$72</c:f>
              <c:strCache>
                <c:ptCount val="1"/>
                <c:pt idx="0">
                  <c:v>Iowa, Average Family Premium</c:v>
                </c:pt>
              </c:strCache>
              <c:extLst xmlns:c15="http://schemas.microsoft.com/office/drawing/2012/chart"/>
            </c:strRef>
          </c:tx>
          <c:spPr>
            <a:solidFill>
              <a:schemeClr val="accent4">
                <a:lumMod val="80000"/>
                <a:lumOff val="2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Data'!$B$72:$G$72</c:f>
              <c:extLst xmlns:c15="http://schemas.microsoft.com/office/drawing/2012/chart"/>
            </c:numRef>
          </c:val>
          <c:extLst xmlns:c15="http://schemas.microsoft.com/office/drawing/2012/chart">
            <c:ext xmlns:c16="http://schemas.microsoft.com/office/drawing/2014/chart" uri="{C3380CC4-5D6E-409C-BE32-E72D297353CC}">
              <c16:uniqueId val="{00000046-A280-4DF6-A5AC-26D2B04A3DF0}"/>
            </c:ext>
          </c:extLst>
        </c:ser>
        <c:ser>
          <c:idx val="70"/>
          <c:order val="70"/>
          <c:tx>
            <c:strRef>
              <c:f>'Slide 20 - Data'!$A$73</c:f>
              <c:strCache>
                <c:ptCount val="1"/>
                <c:pt idx="0">
                  <c:v>Kansas, Average Family Premium</c:v>
                </c:pt>
              </c:strCache>
              <c:extLst xmlns:c15="http://schemas.microsoft.com/office/drawing/2012/chart"/>
            </c:strRef>
          </c:tx>
          <c:spPr>
            <a:solidFill>
              <a:schemeClr val="accent5">
                <a:lumMod val="80000"/>
                <a:lumOff val="2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Data'!$B$73:$G$73</c:f>
              <c:extLst xmlns:c15="http://schemas.microsoft.com/office/drawing/2012/chart"/>
            </c:numRef>
          </c:val>
          <c:extLst xmlns:c15="http://schemas.microsoft.com/office/drawing/2012/chart">
            <c:ext xmlns:c16="http://schemas.microsoft.com/office/drawing/2014/chart" uri="{C3380CC4-5D6E-409C-BE32-E72D297353CC}">
              <c16:uniqueId val="{00000047-A280-4DF6-A5AC-26D2B04A3DF0}"/>
            </c:ext>
          </c:extLst>
        </c:ser>
        <c:ser>
          <c:idx val="71"/>
          <c:order val="71"/>
          <c:tx>
            <c:strRef>
              <c:f>'Slide 20 - Data'!$A$74</c:f>
              <c:strCache>
                <c:ptCount val="1"/>
                <c:pt idx="0">
                  <c:v>Kentucky, Average Family Premium</c:v>
                </c:pt>
              </c:strCache>
              <c:extLst xmlns:c15="http://schemas.microsoft.com/office/drawing/2012/chart"/>
            </c:strRef>
          </c:tx>
          <c:spPr>
            <a:solidFill>
              <a:schemeClr val="accent6">
                <a:lumMod val="80000"/>
                <a:lumOff val="2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Data'!$B$74:$G$74</c:f>
              <c:extLst xmlns:c15="http://schemas.microsoft.com/office/drawing/2012/chart"/>
            </c:numRef>
          </c:val>
          <c:extLst xmlns:c15="http://schemas.microsoft.com/office/drawing/2012/chart">
            <c:ext xmlns:c16="http://schemas.microsoft.com/office/drawing/2014/chart" uri="{C3380CC4-5D6E-409C-BE32-E72D297353CC}">
              <c16:uniqueId val="{00000048-A280-4DF6-A5AC-26D2B04A3DF0}"/>
            </c:ext>
          </c:extLst>
        </c:ser>
        <c:ser>
          <c:idx val="72"/>
          <c:order val="72"/>
          <c:tx>
            <c:strRef>
              <c:f>'Slide 20 - Data'!$A$75</c:f>
              <c:strCache>
                <c:ptCount val="1"/>
                <c:pt idx="0">
                  <c:v>Louisiana, Average Family Premium</c:v>
                </c:pt>
              </c:strCache>
              <c:extLst xmlns:c15="http://schemas.microsoft.com/office/drawing/2012/chart"/>
            </c:strRef>
          </c:tx>
          <c:spPr>
            <a:solidFill>
              <a:schemeClr val="accent1">
                <a:lumMod val="8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Data'!$B$75:$G$75</c:f>
              <c:extLst xmlns:c15="http://schemas.microsoft.com/office/drawing/2012/chart"/>
            </c:numRef>
          </c:val>
          <c:extLst xmlns:c15="http://schemas.microsoft.com/office/drawing/2012/chart">
            <c:ext xmlns:c16="http://schemas.microsoft.com/office/drawing/2014/chart" uri="{C3380CC4-5D6E-409C-BE32-E72D297353CC}">
              <c16:uniqueId val="{00000049-A280-4DF6-A5AC-26D2B04A3DF0}"/>
            </c:ext>
          </c:extLst>
        </c:ser>
        <c:ser>
          <c:idx val="73"/>
          <c:order val="73"/>
          <c:tx>
            <c:strRef>
              <c:f>'Slide 20 - Data'!$A$76</c:f>
              <c:strCache>
                <c:ptCount val="1"/>
                <c:pt idx="0">
                  <c:v>Maine, Average Family Premium</c:v>
                </c:pt>
              </c:strCache>
              <c:extLst xmlns:c15="http://schemas.microsoft.com/office/drawing/2012/chart"/>
            </c:strRef>
          </c:tx>
          <c:spPr>
            <a:solidFill>
              <a:schemeClr val="accent2">
                <a:lumMod val="8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Data'!$B$76:$G$76</c:f>
              <c:extLst xmlns:c15="http://schemas.microsoft.com/office/drawing/2012/chart"/>
            </c:numRef>
          </c:val>
          <c:extLst xmlns:c15="http://schemas.microsoft.com/office/drawing/2012/chart">
            <c:ext xmlns:c16="http://schemas.microsoft.com/office/drawing/2014/chart" uri="{C3380CC4-5D6E-409C-BE32-E72D297353CC}">
              <c16:uniqueId val="{0000004A-A280-4DF6-A5AC-26D2B04A3DF0}"/>
            </c:ext>
          </c:extLst>
        </c:ser>
        <c:ser>
          <c:idx val="74"/>
          <c:order val="74"/>
          <c:tx>
            <c:strRef>
              <c:f>'Slide 20 - Data'!$A$77</c:f>
              <c:strCache>
                <c:ptCount val="1"/>
                <c:pt idx="0">
                  <c:v>Maryland, Average Family Premium</c:v>
                </c:pt>
              </c:strCache>
              <c:extLst xmlns:c15="http://schemas.microsoft.com/office/drawing/2012/chart"/>
            </c:strRef>
          </c:tx>
          <c:spPr>
            <a:solidFill>
              <a:schemeClr val="accent3">
                <a:lumMod val="8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Data'!$B$77:$G$77</c:f>
              <c:extLst xmlns:c15="http://schemas.microsoft.com/office/drawing/2012/chart"/>
            </c:numRef>
          </c:val>
          <c:extLst xmlns:c15="http://schemas.microsoft.com/office/drawing/2012/chart">
            <c:ext xmlns:c16="http://schemas.microsoft.com/office/drawing/2014/chart" uri="{C3380CC4-5D6E-409C-BE32-E72D297353CC}">
              <c16:uniqueId val="{0000004B-A280-4DF6-A5AC-26D2B04A3DF0}"/>
            </c:ext>
          </c:extLst>
        </c:ser>
        <c:ser>
          <c:idx val="75"/>
          <c:order val="75"/>
          <c:tx>
            <c:strRef>
              <c:f>'Slide 20 - Data'!$A$78</c:f>
              <c:strCache>
                <c:ptCount val="1"/>
                <c:pt idx="0">
                  <c:v>Massachusetts, Average Family Premium</c:v>
                </c:pt>
              </c:strCache>
              <c:extLst xmlns:c15="http://schemas.microsoft.com/office/drawing/2012/chart"/>
            </c:strRef>
          </c:tx>
          <c:spPr>
            <a:solidFill>
              <a:schemeClr val="accent4">
                <a:lumMod val="8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Data'!$B$78:$G$78</c:f>
              <c:extLst xmlns:c15="http://schemas.microsoft.com/office/drawing/2012/chart"/>
            </c:numRef>
          </c:val>
          <c:extLst xmlns:c15="http://schemas.microsoft.com/office/drawing/2012/chart">
            <c:ext xmlns:c16="http://schemas.microsoft.com/office/drawing/2014/chart" uri="{C3380CC4-5D6E-409C-BE32-E72D297353CC}">
              <c16:uniqueId val="{0000004C-A280-4DF6-A5AC-26D2B04A3DF0}"/>
            </c:ext>
          </c:extLst>
        </c:ser>
        <c:ser>
          <c:idx val="76"/>
          <c:order val="76"/>
          <c:tx>
            <c:strRef>
              <c:f>'Slide 20 - Data'!$A$79</c:f>
              <c:strCache>
                <c:ptCount val="1"/>
                <c:pt idx="0">
                  <c:v>Michigan, Average Family Premium</c:v>
                </c:pt>
              </c:strCache>
              <c:extLst xmlns:c15="http://schemas.microsoft.com/office/drawing/2012/chart"/>
            </c:strRef>
          </c:tx>
          <c:spPr>
            <a:solidFill>
              <a:schemeClr val="accent5">
                <a:lumMod val="8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Data'!$B$79:$G$79</c:f>
              <c:extLst xmlns:c15="http://schemas.microsoft.com/office/drawing/2012/chart"/>
            </c:numRef>
          </c:val>
          <c:extLst xmlns:c15="http://schemas.microsoft.com/office/drawing/2012/chart">
            <c:ext xmlns:c16="http://schemas.microsoft.com/office/drawing/2014/chart" uri="{C3380CC4-5D6E-409C-BE32-E72D297353CC}">
              <c16:uniqueId val="{0000004D-A280-4DF6-A5AC-26D2B04A3DF0}"/>
            </c:ext>
          </c:extLst>
        </c:ser>
        <c:ser>
          <c:idx val="77"/>
          <c:order val="77"/>
          <c:tx>
            <c:strRef>
              <c:f>'Slide 20 - Data'!$A$80</c:f>
              <c:strCache>
                <c:ptCount val="1"/>
                <c:pt idx="0">
                  <c:v>Minnesota, Average Family Premium</c:v>
                </c:pt>
              </c:strCache>
              <c:extLst xmlns:c15="http://schemas.microsoft.com/office/drawing/2012/chart"/>
            </c:strRef>
          </c:tx>
          <c:spPr>
            <a:solidFill>
              <a:schemeClr val="accent6">
                <a:lumMod val="8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Data'!$B$80:$G$80</c:f>
              <c:extLst xmlns:c15="http://schemas.microsoft.com/office/drawing/2012/chart"/>
            </c:numRef>
          </c:val>
          <c:extLst xmlns:c15="http://schemas.microsoft.com/office/drawing/2012/chart">
            <c:ext xmlns:c16="http://schemas.microsoft.com/office/drawing/2014/chart" uri="{C3380CC4-5D6E-409C-BE32-E72D297353CC}">
              <c16:uniqueId val="{0000004E-A280-4DF6-A5AC-26D2B04A3DF0}"/>
            </c:ext>
          </c:extLst>
        </c:ser>
        <c:ser>
          <c:idx val="78"/>
          <c:order val="78"/>
          <c:tx>
            <c:strRef>
              <c:f>'Slide 20 - Data'!$A$81</c:f>
              <c:strCache>
                <c:ptCount val="1"/>
                <c:pt idx="0">
                  <c:v>Mississippi, Average Family Premium</c:v>
                </c:pt>
              </c:strCache>
              <c:extLst xmlns:c15="http://schemas.microsoft.com/office/drawing/2012/chart"/>
            </c:strRef>
          </c:tx>
          <c:spPr>
            <a:solidFill>
              <a:schemeClr val="accent1">
                <a:lumMod val="60000"/>
                <a:lumOff val="4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Data'!$B$81:$G$81</c:f>
              <c:extLst xmlns:c15="http://schemas.microsoft.com/office/drawing/2012/chart"/>
            </c:numRef>
          </c:val>
          <c:extLst xmlns:c15="http://schemas.microsoft.com/office/drawing/2012/chart">
            <c:ext xmlns:c16="http://schemas.microsoft.com/office/drawing/2014/chart" uri="{C3380CC4-5D6E-409C-BE32-E72D297353CC}">
              <c16:uniqueId val="{0000004F-A280-4DF6-A5AC-26D2B04A3DF0}"/>
            </c:ext>
          </c:extLst>
        </c:ser>
        <c:ser>
          <c:idx val="79"/>
          <c:order val="79"/>
          <c:tx>
            <c:strRef>
              <c:f>'Slide 20 - Data'!$A$82</c:f>
              <c:strCache>
                <c:ptCount val="1"/>
                <c:pt idx="0">
                  <c:v>Missouri, Average Family Premium</c:v>
                </c:pt>
              </c:strCache>
              <c:extLst xmlns:c15="http://schemas.microsoft.com/office/drawing/2012/chart"/>
            </c:strRef>
          </c:tx>
          <c:spPr>
            <a:solidFill>
              <a:schemeClr val="accent2">
                <a:lumMod val="60000"/>
                <a:lumOff val="4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Data'!$B$82:$G$82</c:f>
              <c:extLst xmlns:c15="http://schemas.microsoft.com/office/drawing/2012/chart"/>
            </c:numRef>
          </c:val>
          <c:extLst xmlns:c15="http://schemas.microsoft.com/office/drawing/2012/chart">
            <c:ext xmlns:c16="http://schemas.microsoft.com/office/drawing/2014/chart" uri="{C3380CC4-5D6E-409C-BE32-E72D297353CC}">
              <c16:uniqueId val="{00000050-A280-4DF6-A5AC-26D2B04A3DF0}"/>
            </c:ext>
          </c:extLst>
        </c:ser>
        <c:ser>
          <c:idx val="80"/>
          <c:order val="80"/>
          <c:tx>
            <c:strRef>
              <c:f>'Slide 20 - Data'!$A$83</c:f>
              <c:strCache>
                <c:ptCount val="1"/>
                <c:pt idx="0">
                  <c:v>Montana, Average Family Premium</c:v>
                </c:pt>
              </c:strCache>
              <c:extLst xmlns:c15="http://schemas.microsoft.com/office/drawing/2012/chart"/>
            </c:strRef>
          </c:tx>
          <c:spPr>
            <a:solidFill>
              <a:schemeClr val="accent3">
                <a:lumMod val="60000"/>
                <a:lumOff val="4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Data'!$B$83:$G$83</c:f>
              <c:extLst xmlns:c15="http://schemas.microsoft.com/office/drawing/2012/chart"/>
            </c:numRef>
          </c:val>
          <c:extLst xmlns:c15="http://schemas.microsoft.com/office/drawing/2012/chart">
            <c:ext xmlns:c16="http://schemas.microsoft.com/office/drawing/2014/chart" uri="{C3380CC4-5D6E-409C-BE32-E72D297353CC}">
              <c16:uniqueId val="{00000051-A280-4DF6-A5AC-26D2B04A3DF0}"/>
            </c:ext>
          </c:extLst>
        </c:ser>
        <c:ser>
          <c:idx val="81"/>
          <c:order val="81"/>
          <c:tx>
            <c:strRef>
              <c:f>'Slide 20 - Data'!$A$84</c:f>
              <c:strCache>
                <c:ptCount val="1"/>
                <c:pt idx="0">
                  <c:v>Nebraska, Average Family Premium</c:v>
                </c:pt>
              </c:strCache>
              <c:extLst xmlns:c15="http://schemas.microsoft.com/office/drawing/2012/chart"/>
            </c:strRef>
          </c:tx>
          <c:spPr>
            <a:solidFill>
              <a:schemeClr val="accent4">
                <a:lumMod val="60000"/>
                <a:lumOff val="4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Data'!$B$84:$G$84</c:f>
              <c:extLst xmlns:c15="http://schemas.microsoft.com/office/drawing/2012/chart"/>
            </c:numRef>
          </c:val>
          <c:extLst xmlns:c15="http://schemas.microsoft.com/office/drawing/2012/chart">
            <c:ext xmlns:c16="http://schemas.microsoft.com/office/drawing/2014/chart" uri="{C3380CC4-5D6E-409C-BE32-E72D297353CC}">
              <c16:uniqueId val="{00000052-A280-4DF6-A5AC-26D2B04A3DF0}"/>
            </c:ext>
          </c:extLst>
        </c:ser>
        <c:ser>
          <c:idx val="82"/>
          <c:order val="82"/>
          <c:tx>
            <c:strRef>
              <c:f>'Slide 20 - Data'!$A$85</c:f>
              <c:strCache>
                <c:ptCount val="1"/>
                <c:pt idx="0">
                  <c:v>Nevada, Average Family Premium</c:v>
                </c:pt>
              </c:strCache>
              <c:extLst xmlns:c15="http://schemas.microsoft.com/office/drawing/2012/chart"/>
            </c:strRef>
          </c:tx>
          <c:spPr>
            <a:solidFill>
              <a:schemeClr val="accent5">
                <a:lumMod val="60000"/>
                <a:lumOff val="4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Data'!$B$85:$G$85</c:f>
              <c:extLst xmlns:c15="http://schemas.microsoft.com/office/drawing/2012/chart"/>
            </c:numRef>
          </c:val>
          <c:extLst xmlns:c15="http://schemas.microsoft.com/office/drawing/2012/chart">
            <c:ext xmlns:c16="http://schemas.microsoft.com/office/drawing/2014/chart" uri="{C3380CC4-5D6E-409C-BE32-E72D297353CC}">
              <c16:uniqueId val="{00000053-A280-4DF6-A5AC-26D2B04A3DF0}"/>
            </c:ext>
          </c:extLst>
        </c:ser>
        <c:ser>
          <c:idx val="83"/>
          <c:order val="83"/>
          <c:tx>
            <c:strRef>
              <c:f>'Slide 20 - Data'!$A$86</c:f>
              <c:strCache>
                <c:ptCount val="1"/>
                <c:pt idx="0">
                  <c:v>New Hampshire, Average Family Premium</c:v>
                </c:pt>
              </c:strCache>
              <c:extLst xmlns:c15="http://schemas.microsoft.com/office/drawing/2012/chart"/>
            </c:strRef>
          </c:tx>
          <c:spPr>
            <a:solidFill>
              <a:schemeClr val="accent6">
                <a:lumMod val="60000"/>
                <a:lumOff val="4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Data'!$B$86:$G$86</c:f>
              <c:extLst xmlns:c15="http://schemas.microsoft.com/office/drawing/2012/chart"/>
            </c:numRef>
          </c:val>
          <c:extLst xmlns:c15="http://schemas.microsoft.com/office/drawing/2012/chart">
            <c:ext xmlns:c16="http://schemas.microsoft.com/office/drawing/2014/chart" uri="{C3380CC4-5D6E-409C-BE32-E72D297353CC}">
              <c16:uniqueId val="{00000054-A280-4DF6-A5AC-26D2B04A3DF0}"/>
            </c:ext>
          </c:extLst>
        </c:ser>
        <c:ser>
          <c:idx val="84"/>
          <c:order val="84"/>
          <c:tx>
            <c:strRef>
              <c:f>'Slide 20 - Data'!$A$87</c:f>
              <c:strCache>
                <c:ptCount val="1"/>
                <c:pt idx="0">
                  <c:v>New Jersey, Average Family Premium</c:v>
                </c:pt>
              </c:strCache>
              <c:extLst xmlns:c15="http://schemas.microsoft.com/office/drawing/2012/chart"/>
            </c:strRef>
          </c:tx>
          <c:spPr>
            <a:solidFill>
              <a:schemeClr val="accent1">
                <a:lumMod val="5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Data'!$B$87:$G$87</c:f>
              <c:extLst xmlns:c15="http://schemas.microsoft.com/office/drawing/2012/chart"/>
            </c:numRef>
          </c:val>
          <c:extLst xmlns:c15="http://schemas.microsoft.com/office/drawing/2012/chart">
            <c:ext xmlns:c16="http://schemas.microsoft.com/office/drawing/2014/chart" uri="{C3380CC4-5D6E-409C-BE32-E72D297353CC}">
              <c16:uniqueId val="{00000055-A280-4DF6-A5AC-26D2B04A3DF0}"/>
            </c:ext>
          </c:extLst>
        </c:ser>
        <c:ser>
          <c:idx val="85"/>
          <c:order val="85"/>
          <c:tx>
            <c:strRef>
              <c:f>'Slide 20 - Data'!$A$88</c:f>
              <c:strCache>
                <c:ptCount val="1"/>
                <c:pt idx="0">
                  <c:v>New Mexico, Average Family Premium</c:v>
                </c:pt>
              </c:strCache>
              <c:extLst xmlns:c15="http://schemas.microsoft.com/office/drawing/2012/chart"/>
            </c:strRef>
          </c:tx>
          <c:spPr>
            <a:solidFill>
              <a:schemeClr val="accent2">
                <a:lumMod val="5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Data'!$B$88:$G$88</c:f>
              <c:extLst xmlns:c15="http://schemas.microsoft.com/office/drawing/2012/chart"/>
            </c:numRef>
          </c:val>
          <c:extLst xmlns:c15="http://schemas.microsoft.com/office/drawing/2012/chart">
            <c:ext xmlns:c16="http://schemas.microsoft.com/office/drawing/2014/chart" uri="{C3380CC4-5D6E-409C-BE32-E72D297353CC}">
              <c16:uniqueId val="{00000056-A280-4DF6-A5AC-26D2B04A3DF0}"/>
            </c:ext>
          </c:extLst>
        </c:ser>
        <c:ser>
          <c:idx val="86"/>
          <c:order val="86"/>
          <c:tx>
            <c:strRef>
              <c:f>'Slide 20 - Data'!$A$89</c:f>
              <c:strCache>
                <c:ptCount val="1"/>
                <c:pt idx="0">
                  <c:v>New York, Average Family Premium</c:v>
                </c:pt>
              </c:strCache>
              <c:extLst xmlns:c15="http://schemas.microsoft.com/office/drawing/2012/chart"/>
            </c:strRef>
          </c:tx>
          <c:spPr>
            <a:solidFill>
              <a:schemeClr val="accent3">
                <a:lumMod val="5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Data'!$B$89:$G$89</c:f>
              <c:extLst xmlns:c15="http://schemas.microsoft.com/office/drawing/2012/chart"/>
            </c:numRef>
          </c:val>
          <c:extLst xmlns:c15="http://schemas.microsoft.com/office/drawing/2012/chart">
            <c:ext xmlns:c16="http://schemas.microsoft.com/office/drawing/2014/chart" uri="{C3380CC4-5D6E-409C-BE32-E72D297353CC}">
              <c16:uniqueId val="{00000057-A280-4DF6-A5AC-26D2B04A3DF0}"/>
            </c:ext>
          </c:extLst>
        </c:ser>
        <c:ser>
          <c:idx val="87"/>
          <c:order val="87"/>
          <c:tx>
            <c:strRef>
              <c:f>'Slide 20 - Data'!$A$90</c:f>
              <c:strCache>
                <c:ptCount val="1"/>
                <c:pt idx="0">
                  <c:v>North Carolina, Average Family Premium</c:v>
                </c:pt>
              </c:strCache>
              <c:extLst xmlns:c15="http://schemas.microsoft.com/office/drawing/2012/chart"/>
            </c:strRef>
          </c:tx>
          <c:spPr>
            <a:solidFill>
              <a:schemeClr val="accent4">
                <a:lumMod val="5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Data'!$B$90:$G$90</c:f>
              <c:extLst xmlns:c15="http://schemas.microsoft.com/office/drawing/2012/chart"/>
            </c:numRef>
          </c:val>
          <c:extLst xmlns:c15="http://schemas.microsoft.com/office/drawing/2012/chart">
            <c:ext xmlns:c16="http://schemas.microsoft.com/office/drawing/2014/chart" uri="{C3380CC4-5D6E-409C-BE32-E72D297353CC}">
              <c16:uniqueId val="{00000058-A280-4DF6-A5AC-26D2B04A3DF0}"/>
            </c:ext>
          </c:extLst>
        </c:ser>
        <c:ser>
          <c:idx val="88"/>
          <c:order val="88"/>
          <c:tx>
            <c:strRef>
              <c:f>'Slide 20 - Data'!$A$91</c:f>
              <c:strCache>
                <c:ptCount val="1"/>
                <c:pt idx="0">
                  <c:v>North Dakota, Average Family Premium</c:v>
                </c:pt>
              </c:strCache>
              <c:extLst xmlns:c15="http://schemas.microsoft.com/office/drawing/2012/chart"/>
            </c:strRef>
          </c:tx>
          <c:spPr>
            <a:solidFill>
              <a:schemeClr val="accent5">
                <a:lumMod val="5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Data'!$B$91:$G$91</c:f>
              <c:extLst xmlns:c15="http://schemas.microsoft.com/office/drawing/2012/chart"/>
            </c:numRef>
          </c:val>
          <c:extLst xmlns:c15="http://schemas.microsoft.com/office/drawing/2012/chart">
            <c:ext xmlns:c16="http://schemas.microsoft.com/office/drawing/2014/chart" uri="{C3380CC4-5D6E-409C-BE32-E72D297353CC}">
              <c16:uniqueId val="{00000059-A280-4DF6-A5AC-26D2B04A3DF0}"/>
            </c:ext>
          </c:extLst>
        </c:ser>
        <c:ser>
          <c:idx val="89"/>
          <c:order val="89"/>
          <c:tx>
            <c:strRef>
              <c:f>'Slide 20 - Data'!$A$92</c:f>
              <c:strCache>
                <c:ptCount val="1"/>
                <c:pt idx="0">
                  <c:v>Ohio, Average Family Premium</c:v>
                </c:pt>
              </c:strCache>
              <c:extLst xmlns:c15="http://schemas.microsoft.com/office/drawing/2012/chart"/>
            </c:strRef>
          </c:tx>
          <c:spPr>
            <a:solidFill>
              <a:schemeClr val="accent6">
                <a:lumMod val="5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Data'!$B$92:$G$92</c:f>
              <c:extLst xmlns:c15="http://schemas.microsoft.com/office/drawing/2012/chart"/>
            </c:numRef>
          </c:val>
          <c:extLst xmlns:c15="http://schemas.microsoft.com/office/drawing/2012/chart">
            <c:ext xmlns:c16="http://schemas.microsoft.com/office/drawing/2014/chart" uri="{C3380CC4-5D6E-409C-BE32-E72D297353CC}">
              <c16:uniqueId val="{0000005A-A280-4DF6-A5AC-26D2B04A3DF0}"/>
            </c:ext>
          </c:extLst>
        </c:ser>
        <c:ser>
          <c:idx val="90"/>
          <c:order val="90"/>
          <c:tx>
            <c:strRef>
              <c:f>'Slide 20 - Data'!$A$93</c:f>
              <c:strCache>
                <c:ptCount val="1"/>
                <c:pt idx="0">
                  <c:v>Oklahoma, Average Family Premium</c:v>
                </c:pt>
              </c:strCache>
              <c:extLst xmlns:c15="http://schemas.microsoft.com/office/drawing/2012/chart"/>
            </c:strRef>
          </c:tx>
          <c:spPr>
            <a:solidFill>
              <a:schemeClr val="accent1">
                <a:lumMod val="70000"/>
                <a:lumOff val="3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Data'!$B$93:$G$93</c:f>
              <c:extLst xmlns:c15="http://schemas.microsoft.com/office/drawing/2012/chart"/>
            </c:numRef>
          </c:val>
          <c:extLst xmlns:c15="http://schemas.microsoft.com/office/drawing/2012/chart">
            <c:ext xmlns:c16="http://schemas.microsoft.com/office/drawing/2014/chart" uri="{C3380CC4-5D6E-409C-BE32-E72D297353CC}">
              <c16:uniqueId val="{0000005B-A280-4DF6-A5AC-26D2B04A3DF0}"/>
            </c:ext>
          </c:extLst>
        </c:ser>
        <c:ser>
          <c:idx val="91"/>
          <c:order val="91"/>
          <c:tx>
            <c:strRef>
              <c:f>'Slide 20 - Data'!$A$94</c:f>
              <c:strCache>
                <c:ptCount val="1"/>
                <c:pt idx="0">
                  <c:v>Oregon, Average Family Premium</c:v>
                </c:pt>
              </c:strCache>
              <c:extLst xmlns:c15="http://schemas.microsoft.com/office/drawing/2012/chart"/>
            </c:strRef>
          </c:tx>
          <c:spPr>
            <a:solidFill>
              <a:schemeClr val="accent2">
                <a:lumMod val="70000"/>
                <a:lumOff val="3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Data'!$B$94:$G$94</c:f>
              <c:extLst xmlns:c15="http://schemas.microsoft.com/office/drawing/2012/chart"/>
            </c:numRef>
          </c:val>
          <c:extLst xmlns:c15="http://schemas.microsoft.com/office/drawing/2012/chart">
            <c:ext xmlns:c16="http://schemas.microsoft.com/office/drawing/2014/chart" uri="{C3380CC4-5D6E-409C-BE32-E72D297353CC}">
              <c16:uniqueId val="{0000005C-A280-4DF6-A5AC-26D2B04A3DF0}"/>
            </c:ext>
          </c:extLst>
        </c:ser>
        <c:ser>
          <c:idx val="92"/>
          <c:order val="92"/>
          <c:tx>
            <c:strRef>
              <c:f>'Slide 20 - Data'!$A$95</c:f>
              <c:strCache>
                <c:ptCount val="1"/>
                <c:pt idx="0">
                  <c:v>Pennsylvania, Average Family Premium</c:v>
                </c:pt>
              </c:strCache>
              <c:extLst xmlns:c15="http://schemas.microsoft.com/office/drawing/2012/chart"/>
            </c:strRef>
          </c:tx>
          <c:spPr>
            <a:solidFill>
              <a:schemeClr val="accent3">
                <a:lumMod val="70000"/>
                <a:lumOff val="3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Data'!$B$95:$G$95</c:f>
              <c:extLst xmlns:c15="http://schemas.microsoft.com/office/drawing/2012/chart"/>
            </c:numRef>
          </c:val>
          <c:extLst xmlns:c15="http://schemas.microsoft.com/office/drawing/2012/chart">
            <c:ext xmlns:c16="http://schemas.microsoft.com/office/drawing/2014/chart" uri="{C3380CC4-5D6E-409C-BE32-E72D297353CC}">
              <c16:uniqueId val="{0000005D-A280-4DF6-A5AC-26D2B04A3DF0}"/>
            </c:ext>
          </c:extLst>
        </c:ser>
        <c:ser>
          <c:idx val="93"/>
          <c:order val="93"/>
          <c:tx>
            <c:strRef>
              <c:f>'Slide 20 - Data'!$A$96</c:f>
              <c:strCache>
                <c:ptCount val="1"/>
                <c:pt idx="0">
                  <c:v>Rhode Island, Average Family Premium</c:v>
                </c:pt>
              </c:strCache>
              <c:extLst xmlns:c15="http://schemas.microsoft.com/office/drawing/2012/chart"/>
            </c:strRef>
          </c:tx>
          <c:spPr>
            <a:solidFill>
              <a:schemeClr val="accent4">
                <a:lumMod val="70000"/>
                <a:lumOff val="3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Data'!$B$96:$G$96</c:f>
              <c:extLst xmlns:c15="http://schemas.microsoft.com/office/drawing/2012/chart"/>
            </c:numRef>
          </c:val>
          <c:extLst xmlns:c15="http://schemas.microsoft.com/office/drawing/2012/chart">
            <c:ext xmlns:c16="http://schemas.microsoft.com/office/drawing/2014/chart" uri="{C3380CC4-5D6E-409C-BE32-E72D297353CC}">
              <c16:uniqueId val="{0000005E-A280-4DF6-A5AC-26D2B04A3DF0}"/>
            </c:ext>
          </c:extLst>
        </c:ser>
        <c:ser>
          <c:idx val="94"/>
          <c:order val="94"/>
          <c:tx>
            <c:strRef>
              <c:f>'Slide 20 - Data'!$A$97</c:f>
              <c:strCache>
                <c:ptCount val="1"/>
                <c:pt idx="0">
                  <c:v>South Carolina, Average Family Premium</c:v>
                </c:pt>
              </c:strCache>
              <c:extLst xmlns:c15="http://schemas.microsoft.com/office/drawing/2012/chart"/>
            </c:strRef>
          </c:tx>
          <c:spPr>
            <a:solidFill>
              <a:schemeClr val="accent5">
                <a:lumMod val="70000"/>
                <a:lumOff val="3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Data'!$B$97:$G$97</c:f>
              <c:extLst xmlns:c15="http://schemas.microsoft.com/office/drawing/2012/chart"/>
            </c:numRef>
          </c:val>
          <c:extLst xmlns:c15="http://schemas.microsoft.com/office/drawing/2012/chart">
            <c:ext xmlns:c16="http://schemas.microsoft.com/office/drawing/2014/chart" uri="{C3380CC4-5D6E-409C-BE32-E72D297353CC}">
              <c16:uniqueId val="{0000005F-A280-4DF6-A5AC-26D2B04A3DF0}"/>
            </c:ext>
          </c:extLst>
        </c:ser>
        <c:ser>
          <c:idx val="95"/>
          <c:order val="95"/>
          <c:tx>
            <c:strRef>
              <c:f>'Slide 20 - Data'!$A$98</c:f>
              <c:strCache>
                <c:ptCount val="1"/>
                <c:pt idx="0">
                  <c:v>South Dakota, Average Family Premium</c:v>
                </c:pt>
              </c:strCache>
              <c:extLst xmlns:c15="http://schemas.microsoft.com/office/drawing/2012/chart"/>
            </c:strRef>
          </c:tx>
          <c:spPr>
            <a:solidFill>
              <a:schemeClr val="accent6">
                <a:lumMod val="70000"/>
                <a:lumOff val="3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Data'!$B$98:$G$98</c:f>
              <c:extLst xmlns:c15="http://schemas.microsoft.com/office/drawing/2012/chart"/>
            </c:numRef>
          </c:val>
          <c:extLst xmlns:c15="http://schemas.microsoft.com/office/drawing/2012/chart">
            <c:ext xmlns:c16="http://schemas.microsoft.com/office/drawing/2014/chart" uri="{C3380CC4-5D6E-409C-BE32-E72D297353CC}">
              <c16:uniqueId val="{00000060-A280-4DF6-A5AC-26D2B04A3DF0}"/>
            </c:ext>
          </c:extLst>
        </c:ser>
        <c:ser>
          <c:idx val="96"/>
          <c:order val="96"/>
          <c:tx>
            <c:strRef>
              <c:f>'Slide 20 - Data'!$A$99</c:f>
              <c:strCache>
                <c:ptCount val="1"/>
                <c:pt idx="0">
                  <c:v>Tennessee, Average Family Premium</c:v>
                </c:pt>
              </c:strCache>
              <c:extLst xmlns:c15="http://schemas.microsoft.com/office/drawing/2012/chart"/>
            </c:strRef>
          </c:tx>
          <c:spPr>
            <a:solidFill>
              <a:schemeClr val="accent1">
                <a:lumMod val="7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Data'!$B$99:$G$99</c:f>
              <c:extLst xmlns:c15="http://schemas.microsoft.com/office/drawing/2012/chart"/>
            </c:numRef>
          </c:val>
          <c:extLst xmlns:c15="http://schemas.microsoft.com/office/drawing/2012/chart">
            <c:ext xmlns:c16="http://schemas.microsoft.com/office/drawing/2014/chart" uri="{C3380CC4-5D6E-409C-BE32-E72D297353CC}">
              <c16:uniqueId val="{00000061-A280-4DF6-A5AC-26D2B04A3DF0}"/>
            </c:ext>
          </c:extLst>
        </c:ser>
        <c:ser>
          <c:idx val="97"/>
          <c:order val="97"/>
          <c:tx>
            <c:strRef>
              <c:f>'Slide 20 - Data'!$A$100</c:f>
              <c:strCache>
                <c:ptCount val="1"/>
                <c:pt idx="0">
                  <c:v>Texas, Average Family Premium</c:v>
                </c:pt>
              </c:strCache>
              <c:extLst xmlns:c15="http://schemas.microsoft.com/office/drawing/2012/chart"/>
            </c:strRef>
          </c:tx>
          <c:spPr>
            <a:solidFill>
              <a:schemeClr val="accent2">
                <a:lumMod val="7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Data'!$B$100:$G$100</c:f>
              <c:extLst xmlns:c15="http://schemas.microsoft.com/office/drawing/2012/chart"/>
            </c:numRef>
          </c:val>
          <c:extLst xmlns:c15="http://schemas.microsoft.com/office/drawing/2012/chart">
            <c:ext xmlns:c16="http://schemas.microsoft.com/office/drawing/2014/chart" uri="{C3380CC4-5D6E-409C-BE32-E72D297353CC}">
              <c16:uniqueId val="{00000062-A280-4DF6-A5AC-26D2B04A3DF0}"/>
            </c:ext>
          </c:extLst>
        </c:ser>
        <c:ser>
          <c:idx val="98"/>
          <c:order val="98"/>
          <c:tx>
            <c:strRef>
              <c:f>'Slide 20 - Data'!$A$101</c:f>
              <c:strCache>
                <c:ptCount val="1"/>
                <c:pt idx="0">
                  <c:v>Utah, Average Family Premium</c:v>
                </c:pt>
              </c:strCache>
              <c:extLst xmlns:c15="http://schemas.microsoft.com/office/drawing/2012/chart"/>
            </c:strRef>
          </c:tx>
          <c:spPr>
            <a:solidFill>
              <a:schemeClr val="accent3">
                <a:lumMod val="7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Data'!$B$101:$G$101</c:f>
              <c:extLst xmlns:c15="http://schemas.microsoft.com/office/drawing/2012/chart"/>
            </c:numRef>
          </c:val>
          <c:extLst xmlns:c15="http://schemas.microsoft.com/office/drawing/2012/chart">
            <c:ext xmlns:c16="http://schemas.microsoft.com/office/drawing/2014/chart" uri="{C3380CC4-5D6E-409C-BE32-E72D297353CC}">
              <c16:uniqueId val="{00000063-A280-4DF6-A5AC-26D2B04A3DF0}"/>
            </c:ext>
          </c:extLst>
        </c:ser>
        <c:ser>
          <c:idx val="99"/>
          <c:order val="99"/>
          <c:tx>
            <c:strRef>
              <c:f>'Slide 20 - Data'!$A$102</c:f>
              <c:strCache>
                <c:ptCount val="1"/>
                <c:pt idx="0">
                  <c:v>Vermont, Average Family Premium</c:v>
                </c:pt>
              </c:strCache>
              <c:extLst xmlns:c15="http://schemas.microsoft.com/office/drawing/2012/chart"/>
            </c:strRef>
          </c:tx>
          <c:spPr>
            <a:solidFill>
              <a:schemeClr val="accent4">
                <a:lumMod val="7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Data'!$B$102:$G$102</c:f>
              <c:extLst xmlns:c15="http://schemas.microsoft.com/office/drawing/2012/chart"/>
            </c:numRef>
          </c:val>
          <c:extLst xmlns:c15="http://schemas.microsoft.com/office/drawing/2012/chart">
            <c:ext xmlns:c16="http://schemas.microsoft.com/office/drawing/2014/chart" uri="{C3380CC4-5D6E-409C-BE32-E72D297353CC}">
              <c16:uniqueId val="{00000064-A280-4DF6-A5AC-26D2B04A3DF0}"/>
            </c:ext>
          </c:extLst>
        </c:ser>
        <c:ser>
          <c:idx val="100"/>
          <c:order val="100"/>
          <c:tx>
            <c:strRef>
              <c:f>'Slide 20 - Data'!$A$103</c:f>
              <c:strCache>
                <c:ptCount val="1"/>
                <c:pt idx="0">
                  <c:v>Virginia, Average Family Premium</c:v>
                </c:pt>
              </c:strCache>
              <c:extLst xmlns:c15="http://schemas.microsoft.com/office/drawing/2012/chart"/>
            </c:strRef>
          </c:tx>
          <c:spPr>
            <a:solidFill>
              <a:schemeClr val="accent5">
                <a:lumMod val="7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Data'!$B$103:$G$103</c:f>
              <c:extLst xmlns:c15="http://schemas.microsoft.com/office/drawing/2012/chart"/>
            </c:numRef>
          </c:val>
          <c:extLst xmlns:c15="http://schemas.microsoft.com/office/drawing/2012/chart">
            <c:ext xmlns:c16="http://schemas.microsoft.com/office/drawing/2014/chart" uri="{C3380CC4-5D6E-409C-BE32-E72D297353CC}">
              <c16:uniqueId val="{00000065-A280-4DF6-A5AC-26D2B04A3DF0}"/>
            </c:ext>
          </c:extLst>
        </c:ser>
        <c:ser>
          <c:idx val="101"/>
          <c:order val="101"/>
          <c:tx>
            <c:strRef>
              <c:f>'Slide 20 - Data'!$A$104</c:f>
              <c:strCache>
                <c:ptCount val="1"/>
                <c:pt idx="0">
                  <c:v>Washington, Average Family Premium</c:v>
                </c:pt>
              </c:strCache>
            </c:strRef>
          </c:tx>
          <c:spPr>
            <a:solidFill>
              <a:srgbClr val="005570"/>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numRef>
          </c:cat>
          <c:val>
            <c:numRef>
              <c:f>'Slide 20 - Data'!$B$104:$G$104</c:f>
              <c:numCache>
                <c:formatCode>_("$"* #,##0_);_("$"* \(#,##0\);_("$"* "-"??_);_(@_)</c:formatCode>
                <c:ptCount val="6"/>
                <c:pt idx="0">
                  <c:v>14559</c:v>
                </c:pt>
                <c:pt idx="1">
                  <c:v>15721</c:v>
                </c:pt>
                <c:pt idx="2">
                  <c:v>16627</c:v>
                </c:pt>
                <c:pt idx="3">
                  <c:v>19472</c:v>
                </c:pt>
                <c:pt idx="4">
                  <c:v>20033</c:v>
                </c:pt>
                <c:pt idx="5">
                  <c:v>21914</c:v>
                </c:pt>
              </c:numCache>
            </c:numRef>
          </c:val>
          <c:extLst>
            <c:ext xmlns:c16="http://schemas.microsoft.com/office/drawing/2014/chart" uri="{C3380CC4-5D6E-409C-BE32-E72D297353CC}">
              <c16:uniqueId val="{00000001-A280-4DF6-A5AC-26D2B04A3DF0}"/>
            </c:ext>
          </c:extLst>
        </c:ser>
        <c:ser>
          <c:idx val="102"/>
          <c:order val="102"/>
          <c:tx>
            <c:strRef>
              <c:f>'Slide 20 - Data'!$A$105</c:f>
              <c:strCache>
                <c:ptCount val="1"/>
                <c:pt idx="0">
                  <c:v>West Virginia, Average Family Premium</c:v>
                </c:pt>
              </c:strCache>
              <c:extLst xmlns:c15="http://schemas.microsoft.com/office/drawing/2012/chart"/>
            </c:strRef>
          </c:tx>
          <c:spPr>
            <a:solidFill>
              <a:schemeClr val="accent1">
                <a:lumMod val="50000"/>
                <a:lumOff val="5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Data'!$B$105:$G$105</c:f>
              <c:extLst xmlns:c15="http://schemas.microsoft.com/office/drawing/2012/chart"/>
            </c:numRef>
          </c:val>
          <c:extLst xmlns:c15="http://schemas.microsoft.com/office/drawing/2012/chart">
            <c:ext xmlns:c16="http://schemas.microsoft.com/office/drawing/2014/chart" uri="{C3380CC4-5D6E-409C-BE32-E72D297353CC}">
              <c16:uniqueId val="{00000066-A280-4DF6-A5AC-26D2B04A3DF0}"/>
            </c:ext>
          </c:extLst>
        </c:ser>
        <c:ser>
          <c:idx val="103"/>
          <c:order val="103"/>
          <c:tx>
            <c:strRef>
              <c:f>'Slide 20 - Data'!$A$106</c:f>
              <c:strCache>
                <c:ptCount val="1"/>
                <c:pt idx="0">
                  <c:v>Wisconsin, Average Family Premium</c:v>
                </c:pt>
              </c:strCache>
              <c:extLst xmlns:c15="http://schemas.microsoft.com/office/drawing/2012/chart"/>
            </c:strRef>
          </c:tx>
          <c:spPr>
            <a:solidFill>
              <a:schemeClr val="accent2">
                <a:lumMod val="50000"/>
                <a:lumOff val="5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Data'!$B$106:$G$106</c:f>
              <c:extLst xmlns:c15="http://schemas.microsoft.com/office/drawing/2012/chart"/>
            </c:numRef>
          </c:val>
          <c:extLst xmlns:c15="http://schemas.microsoft.com/office/drawing/2012/chart">
            <c:ext xmlns:c16="http://schemas.microsoft.com/office/drawing/2014/chart" uri="{C3380CC4-5D6E-409C-BE32-E72D297353CC}">
              <c16:uniqueId val="{00000067-A280-4DF6-A5AC-26D2B04A3DF0}"/>
            </c:ext>
          </c:extLst>
        </c:ser>
        <c:ser>
          <c:idx val="104"/>
          <c:order val="104"/>
          <c:tx>
            <c:strRef>
              <c:f>'Slide 20 - Data'!$A$107</c:f>
              <c:strCache>
                <c:ptCount val="1"/>
                <c:pt idx="0">
                  <c:v>Wyoming, Average Family Premium</c:v>
                </c:pt>
              </c:strCache>
              <c:extLst xmlns:c15="http://schemas.microsoft.com/office/drawing/2012/chart"/>
            </c:strRef>
          </c:tx>
          <c:spPr>
            <a:solidFill>
              <a:schemeClr val="accent3">
                <a:lumMod val="50000"/>
                <a:lumOff val="50000"/>
              </a:schemeClr>
            </a:solidFill>
            <a:ln w="25400">
              <a:noFill/>
            </a:ln>
            <a:effectLst/>
          </c:spPr>
          <c:cat>
            <c:numRef>
              <c:f>'Slide 20 - Data'!$B$3:$G$3</c:f>
              <c:numCache>
                <c:formatCode>General</c:formatCode>
                <c:ptCount val="6"/>
                <c:pt idx="0">
                  <c:v>2011</c:v>
                </c:pt>
                <c:pt idx="1">
                  <c:v>2013</c:v>
                </c:pt>
                <c:pt idx="2">
                  <c:v>2015</c:v>
                </c:pt>
                <c:pt idx="3">
                  <c:v>2017</c:v>
                </c:pt>
                <c:pt idx="4">
                  <c:v>2019</c:v>
                </c:pt>
                <c:pt idx="5">
                  <c:v>2021</c:v>
                </c:pt>
              </c:numCache>
              <c:extLst xmlns:c15="http://schemas.microsoft.com/office/drawing/2012/chart"/>
            </c:numRef>
          </c:cat>
          <c:val>
            <c:numRef>
              <c:f>'Slide 20 - Data'!$B$107:$G$107</c:f>
              <c:extLst xmlns:c15="http://schemas.microsoft.com/office/drawing/2012/chart"/>
            </c:numRef>
          </c:val>
          <c:extLst xmlns:c15="http://schemas.microsoft.com/office/drawing/2012/chart">
            <c:ext xmlns:c16="http://schemas.microsoft.com/office/drawing/2014/chart" uri="{C3380CC4-5D6E-409C-BE32-E72D297353CC}">
              <c16:uniqueId val="{00000068-A280-4DF6-A5AC-26D2B04A3DF0}"/>
            </c:ext>
          </c:extLst>
        </c:ser>
        <c:dLbls>
          <c:showLegendKey val="0"/>
          <c:showVal val="0"/>
          <c:showCatName val="0"/>
          <c:showSerName val="0"/>
          <c:showPercent val="0"/>
          <c:showBubbleSize val="0"/>
        </c:dLbls>
        <c:axId val="48035039"/>
        <c:axId val="48028383"/>
        <c:extLst>
          <c:ext xmlns:c15="http://schemas.microsoft.com/office/drawing/2012/chart" uri="{02D57815-91ED-43cb-92C2-25804820EDAC}">
            <c15:filteredAreaSeries>
              <c15:ser>
                <c:idx val="0"/>
                <c:order val="0"/>
                <c:tx>
                  <c:strRef>
                    <c:extLst>
                      <c:ext uri="{02D57815-91ED-43cb-92C2-25804820EDAC}">
                        <c15:formulaRef>
                          <c15:sqref>'Slide 20 - Data'!$A$3</c15:sqref>
                        </c15:formulaRef>
                      </c:ext>
                    </c:extLst>
                    <c:strCache>
                      <c:ptCount val="1"/>
                      <c:pt idx="0">
                        <c:v>State</c:v>
                      </c:pt>
                    </c:strCache>
                  </c:strRef>
                </c:tx>
                <c:spPr>
                  <a:solidFill>
                    <a:schemeClr val="accent1"/>
                  </a:solidFill>
                  <a:ln w="25400">
                    <a:noFill/>
                  </a:ln>
                  <a:effectLst/>
                </c:spPr>
                <c:cat>
                  <c:numRef>
                    <c:extLst>
                      <c:ext uri="{02D57815-91ED-43cb-92C2-25804820EDAC}">
                        <c15:formulaRef>
                          <c15:sqref>'Slide 20 - Data'!$B$3:$G$3</c15:sqref>
                        </c15:formulaRef>
                      </c:ext>
                    </c:extLst>
                    <c:numCache>
                      <c:formatCode>General</c:formatCode>
                      <c:ptCount val="6"/>
                      <c:pt idx="0">
                        <c:v>2011</c:v>
                      </c:pt>
                      <c:pt idx="1">
                        <c:v>2013</c:v>
                      </c:pt>
                      <c:pt idx="2">
                        <c:v>2015</c:v>
                      </c:pt>
                      <c:pt idx="3">
                        <c:v>2017</c:v>
                      </c:pt>
                      <c:pt idx="4">
                        <c:v>2019</c:v>
                      </c:pt>
                      <c:pt idx="5">
                        <c:v>2021</c:v>
                      </c:pt>
                    </c:numCache>
                  </c:numRef>
                </c:cat>
                <c:val>
                  <c:numRef>
                    <c:extLst>
                      <c:ext uri="{02D57815-91ED-43cb-92C2-25804820EDAC}">
                        <c15:formulaRef>
                          <c15:sqref>'Slide 20 - Data'!$B$3:$G$3</c15:sqref>
                        </c15:formulaRef>
                      </c:ext>
                    </c:extLst>
                    <c:numCache>
                      <c:formatCode>General</c:formatCode>
                      <c:ptCount val="6"/>
                      <c:pt idx="0">
                        <c:v>2011</c:v>
                      </c:pt>
                      <c:pt idx="1">
                        <c:v>2013</c:v>
                      </c:pt>
                      <c:pt idx="2">
                        <c:v>2015</c:v>
                      </c:pt>
                      <c:pt idx="3">
                        <c:v>2017</c:v>
                      </c:pt>
                      <c:pt idx="4">
                        <c:v>2019</c:v>
                      </c:pt>
                      <c:pt idx="5">
                        <c:v>2021</c:v>
                      </c:pt>
                    </c:numCache>
                  </c:numRef>
                </c:val>
                <c:extLst>
                  <c:ext xmlns:c16="http://schemas.microsoft.com/office/drawing/2014/chart" uri="{C3380CC4-5D6E-409C-BE32-E72D297353CC}">
                    <c16:uniqueId val="{00000002-A280-4DF6-A5AC-26D2B04A3DF0}"/>
                  </c:ext>
                </c:extLst>
              </c15:ser>
            </c15:filteredAreaSeries>
          </c:ext>
        </c:extLst>
      </c:areaChart>
      <c:catAx>
        <c:axId val="48035039"/>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028383"/>
        <c:crosses val="autoZero"/>
        <c:auto val="1"/>
        <c:lblAlgn val="ctr"/>
        <c:lblOffset val="100"/>
        <c:noMultiLvlLbl val="0"/>
      </c:catAx>
      <c:valAx>
        <c:axId val="48028383"/>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035039"/>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8" Type="http://schemas.openxmlformats.org/officeDocument/2006/relationships/hyperlink" Target="https://apps.urban.org/features/debt-interactive-map/?type=medical&amp;variable=medcoll" TargetMode="External"/><Relationship Id="rId3" Type="http://schemas.openxmlformats.org/officeDocument/2006/relationships/hyperlink" Target="https://www.cms.gov/Research-Statistics-Data-and-Systems/Statistics-Trends-and-Reports/NationalHealthExpendData/NationalHealthAccountsProjected" TargetMode="External"/><Relationship Id="rId7" Type="http://schemas.openxmlformats.org/officeDocument/2006/relationships/hyperlink" Target="https://datatools.ahrq.gov/meps-ic/?tab=private-sector-state&amp;dash=26" TargetMode="External"/><Relationship Id="rId2" Type="http://schemas.openxmlformats.org/officeDocument/2006/relationships/hyperlink" Target="https://www.bls.gov/emp/tables/real-gdp-major-demand-category.htm" TargetMode="External"/><Relationship Id="rId1" Type="http://schemas.openxmlformats.org/officeDocument/2006/relationships/hyperlink" Target="https://www.cms.gov/research-statistics-data-and-systems/statistics-trends-and-reports/nationalhealthexpenddata/nationalhealthaccountsprojected" TargetMode="External"/><Relationship Id="rId6" Type="http://schemas.openxmlformats.org/officeDocument/2006/relationships/hyperlink" Target="https://wwwn.cdc.gov/NHISDataQueryTool/SHS_adult/index.html" TargetMode="External"/><Relationship Id="rId11" Type="http://schemas.openxmlformats.org/officeDocument/2006/relationships/image" Target="../media/image3.jpeg"/><Relationship Id="rId5" Type="http://schemas.openxmlformats.org/officeDocument/2006/relationships/hyperlink" Target="https://www.healthsystemtracker.org/chart-collection/health-spending-u-s-compare-countries/#GDP%20per%20capita%20and%20health%20consumption%20spending%20per%20capita,%202021%20(U.S.%20dollars,%20PPP%20adjusted)" TargetMode="External"/><Relationship Id="rId10" Type="http://schemas.openxmlformats.org/officeDocument/2006/relationships/hyperlink" Target="https://www.bea.gov/itable/national-gdp-and-personal-income" TargetMode="External"/><Relationship Id="rId4" Type="http://schemas.openxmlformats.org/officeDocument/2006/relationships/hyperlink" Target="https://www.healthsystemtracker.org/chart-collection/u-s-life-expectancy-compare-countries/" TargetMode="External"/><Relationship Id="rId9" Type="http://schemas.openxmlformats.org/officeDocument/2006/relationships/hyperlink" Target="https://www.kff.org/report-section/kff-health-care-debt-survey-main-findings/" TargetMode="Externa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9</xdr:row>
      <xdr:rowOff>28575</xdr:rowOff>
    </xdr:from>
    <xdr:to>
      <xdr:col>1</xdr:col>
      <xdr:colOff>1316990</xdr:colOff>
      <xdr:row>12</xdr:row>
      <xdr:rowOff>17839</xdr:rowOff>
    </xdr:to>
    <xdr:pic>
      <xdr:nvPicPr>
        <xdr:cNvPr id="3" name="Picture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57175" y="1920875"/>
          <a:ext cx="1190625" cy="545524"/>
        </a:xfrm>
        <a:prstGeom prst="rect">
          <a:avLst/>
        </a:prstGeom>
      </xdr:spPr>
    </xdr:pic>
    <xdr:clientData/>
  </xdr:twoCellAnchor>
  <xdr:twoCellAnchor editAs="oneCell">
    <xdr:from>
      <xdr:col>1</xdr:col>
      <xdr:colOff>28575</xdr:colOff>
      <xdr:row>1</xdr:row>
      <xdr:rowOff>295275</xdr:rowOff>
    </xdr:from>
    <xdr:to>
      <xdr:col>3</xdr:col>
      <xdr:colOff>86649</xdr:colOff>
      <xdr:row>2</xdr:row>
      <xdr:rowOff>202449</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238125" y="476250"/>
          <a:ext cx="2315499" cy="4786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541020</xdr:colOff>
      <xdr:row>2</xdr:row>
      <xdr:rowOff>116205</xdr:rowOff>
    </xdr:from>
    <xdr:to>
      <xdr:col>5</xdr:col>
      <xdr:colOff>95250</xdr:colOff>
      <xdr:row>24</xdr:row>
      <xdr:rowOff>19050</xdr:rowOff>
    </xdr:to>
    <xdr:graphicFrame macro="">
      <xdr:nvGraphicFramePr>
        <xdr:cNvPr id="6" name="Chart 9">
          <a:extLst>
            <a:ext uri="{FF2B5EF4-FFF2-40B4-BE49-F238E27FC236}">
              <a16:creationId xmlns:a16="http://schemas.microsoft.com/office/drawing/2014/main" id="{00000000-0008-0000-1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579120</xdr:colOff>
      <xdr:row>24</xdr:row>
      <xdr:rowOff>121920</xdr:rowOff>
    </xdr:from>
    <xdr:to>
      <xdr:col>5</xdr:col>
      <xdr:colOff>137160</xdr:colOff>
      <xdr:row>38</xdr:row>
      <xdr:rowOff>134470</xdr:rowOff>
    </xdr:to>
    <xdr:sp macro="" textlink="">
      <xdr:nvSpPr>
        <xdr:cNvPr id="42" name="TextBox 1">
          <a:extLst>
            <a:ext uri="{FF2B5EF4-FFF2-40B4-BE49-F238E27FC236}">
              <a16:creationId xmlns:a16="http://schemas.microsoft.com/office/drawing/2014/main" id="{00000000-0008-0000-1400-00002A000000}"/>
            </a:ext>
          </a:extLst>
        </xdr:cNvPr>
        <xdr:cNvSpPr txBox="1"/>
      </xdr:nvSpPr>
      <xdr:spPr>
        <a:xfrm>
          <a:off x="579120" y="4442908"/>
          <a:ext cx="6505687" cy="25226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fontAlgn="base"/>
          <a:r>
            <a:rPr lang="en-US" sz="1200" b="1" i="1" u="none" strike="noStrike">
              <a:solidFill>
                <a:srgbClr val="000000"/>
              </a:solidFill>
              <a:effectLst/>
              <a:latin typeface="Calibri" panose="020F0502020204030204" pitchFamily="34" charset="0"/>
            </a:rPr>
            <a:t>Instructions for Customization</a:t>
          </a:r>
          <a:r>
            <a:rPr lang="en-US" sz="1200" b="0" i="0">
              <a:solidFill>
                <a:srgbClr val="000000"/>
              </a:solidFill>
              <a:effectLst/>
              <a:latin typeface="Calibri" panose="020F0502020204030204" pitchFamily="34" charset="0"/>
            </a:rPr>
            <a:t>​</a:t>
          </a:r>
          <a:endParaRPr lang="en-US" sz="1200" b="0" i="0">
            <a:solidFill>
              <a:srgbClr val="444444"/>
            </a:solidFill>
            <a:effectLst/>
            <a:latin typeface="Calibri" panose="020F0502020204030204" pitchFamily="34" charset="0"/>
          </a:endParaRPr>
        </a:p>
        <a:p>
          <a:pPr algn="l" rtl="0" fontAlgn="base">
            <a:buFont typeface="Arial" panose="020B0604020202020204" pitchFamily="34" charset="0"/>
            <a:buChar char="•"/>
          </a:pPr>
          <a:r>
            <a:rPr lang="en-US" sz="1200" b="0" i="0" u="none" strike="noStrike">
              <a:solidFill>
                <a:srgbClr val="000000"/>
              </a:solidFill>
              <a:effectLst/>
              <a:latin typeface="Calibri" panose="020F0502020204030204" pitchFamily="34" charset="0"/>
            </a:rPr>
            <a:t>In</a:t>
          </a:r>
          <a:r>
            <a:rPr lang="en-US" sz="1200" b="1" i="0" u="none" strike="noStrike">
              <a:solidFill>
                <a:srgbClr val="000000"/>
              </a:solidFill>
              <a:effectLst/>
              <a:latin typeface="Calibri" panose="020F0502020204030204" pitchFamily="34" charset="0"/>
            </a:rPr>
            <a:t> </a:t>
          </a:r>
          <a:r>
            <a:rPr lang="en-US" sz="1200" b="0" i="0" u="none" strike="noStrike">
              <a:solidFill>
                <a:srgbClr val="000000"/>
              </a:solidFill>
              <a:effectLst/>
              <a:latin typeface="Calibri" panose="020F0502020204030204" pitchFamily="34" charset="0"/>
            </a:rPr>
            <a:t>the </a:t>
          </a:r>
          <a:r>
            <a:rPr lang="en-US" sz="1200" b="1" i="0" u="none" strike="noStrike">
              <a:solidFill>
                <a:srgbClr val="000000"/>
              </a:solidFill>
              <a:effectLst/>
              <a:latin typeface="Calibri" panose="020F0502020204030204" pitchFamily="34" charset="0"/>
            </a:rPr>
            <a:t>“Slide 19 – Visual” </a:t>
          </a:r>
          <a:r>
            <a:rPr lang="en-US" sz="1200" b="0" i="0" u="none" strike="noStrike">
              <a:solidFill>
                <a:srgbClr val="000000"/>
              </a:solidFill>
              <a:effectLst/>
              <a:latin typeface="Calibri" panose="020F0502020204030204" pitchFamily="34" charset="0"/>
            </a:rPr>
            <a:t>tab of the Databook, Manatt has used MEPS-IC and OEWS data to generate a line graph visualizing cumulative average family premiums and wage growth from 2011– 2021, in two-year increments, for Washington state.</a:t>
          </a:r>
          <a:r>
            <a:rPr lang="en-US" sz="1200" b="0" i="0">
              <a:solidFill>
                <a:srgbClr val="000000"/>
              </a:solidFill>
              <a:effectLst/>
              <a:latin typeface="Calibri" panose="020F0502020204030204" pitchFamily="34" charset="0"/>
            </a:rPr>
            <a:t>​</a:t>
          </a:r>
          <a:endParaRPr lang="en-US" sz="1200" b="0" i="0">
            <a:solidFill>
              <a:srgbClr val="444444"/>
            </a:solidFill>
            <a:effectLst/>
            <a:latin typeface="Arial" panose="020B0604020202020204" pitchFamily="34" charset="0"/>
          </a:endParaRPr>
        </a:p>
        <a:p>
          <a:pPr algn="l" rtl="0" fontAlgn="base">
            <a:buFont typeface="Arial" panose="020B0604020202020204" pitchFamily="34" charset="0"/>
            <a:buChar char="•"/>
          </a:pPr>
          <a:r>
            <a:rPr lang="en-US" sz="1200" b="0" i="0" u="none" strike="noStrike">
              <a:solidFill>
                <a:srgbClr val="000000"/>
              </a:solidFill>
              <a:effectLst/>
              <a:latin typeface="Calibri" panose="020F0502020204030204" pitchFamily="34" charset="0"/>
            </a:rPr>
            <a:t>To customize this slide for your state, access the </a:t>
          </a:r>
          <a:r>
            <a:rPr lang="en-US" sz="1200" b="1" i="0" u="none" strike="noStrike">
              <a:solidFill>
                <a:srgbClr val="000000"/>
              </a:solidFill>
              <a:effectLst/>
              <a:latin typeface="Calibri" panose="020F0502020204030204" pitchFamily="34" charset="0"/>
            </a:rPr>
            <a:t>“Slide 19 – Visual” </a:t>
          </a:r>
          <a:r>
            <a:rPr lang="en-US" sz="1200" b="0" i="0" u="none" strike="noStrike">
              <a:solidFill>
                <a:srgbClr val="000000"/>
              </a:solidFill>
              <a:effectLst/>
              <a:latin typeface="Calibri" panose="020F0502020204030204" pitchFamily="34" charset="0"/>
            </a:rPr>
            <a:t>tab</a:t>
          </a:r>
          <a:r>
            <a:rPr lang="en-US" sz="1200" b="1" i="0" u="none" strike="noStrike">
              <a:solidFill>
                <a:srgbClr val="000000"/>
              </a:solidFill>
              <a:effectLst/>
              <a:latin typeface="Calibri" panose="020F0502020204030204" pitchFamily="34" charset="0"/>
            </a:rPr>
            <a:t> </a:t>
          </a:r>
          <a:r>
            <a:rPr lang="en-US" sz="1200" b="0" i="0" u="none" strike="noStrike">
              <a:solidFill>
                <a:srgbClr val="000000"/>
              </a:solidFill>
              <a:effectLst/>
              <a:latin typeface="Calibri" panose="020F0502020204030204" pitchFamily="34" charset="0"/>
            </a:rPr>
            <a:t>in the Databook and select the ‘Chart Filters’ option on the right-hand side of the chart. Use the filter to select the state for desired display in the line chart, ensuring you select both the ‘Average Family Premium % Change’ series and ‘Average Wage % Change’ series for your state. </a:t>
          </a:r>
          <a:r>
            <a:rPr lang="en-US" sz="1200" b="0" i="0">
              <a:solidFill>
                <a:srgbClr val="000000"/>
              </a:solidFill>
              <a:effectLst/>
              <a:latin typeface="Calibri" panose="020F0502020204030204" pitchFamily="34" charset="0"/>
            </a:rPr>
            <a:t>​</a:t>
          </a:r>
          <a:endParaRPr lang="en-US" sz="1200" b="0" i="0">
            <a:solidFill>
              <a:srgbClr val="444444"/>
            </a:solidFill>
            <a:effectLst/>
            <a:latin typeface="Arial" panose="020B0604020202020204" pitchFamily="34" charset="0"/>
          </a:endParaRPr>
        </a:p>
        <a:p>
          <a:pPr algn="l" rtl="0" fontAlgn="base">
            <a:buFont typeface="Arial" panose="020B0604020202020204" pitchFamily="34" charset="0"/>
            <a:buChar char="•"/>
          </a:pPr>
          <a:r>
            <a:rPr lang="en-US" sz="1200" b="0" i="0" u="none" strike="noStrike">
              <a:solidFill>
                <a:srgbClr val="000000"/>
              </a:solidFill>
              <a:effectLst/>
              <a:latin typeface="Calibri" panose="020F0502020204030204" pitchFamily="34" charset="0"/>
            </a:rPr>
            <a:t>Once a customized chart has been generated, copy and paste the chart into the slide, replacing the sample graphic. Adjust the sizing of the chart as appropriate, and adjust the colors and formatting as needed. For example, the labels for “Average Family Premiums” and “Average Family Wages” were added manually in Powerpoint and match the color of the associated trend lines. Finally, update all the yellow text in the banner and takeaway callout box to reflect the findings that are generated from your selection.</a:t>
          </a:r>
          <a:endParaRPr lang="en-US" sz="1200" b="0" i="0">
            <a:solidFill>
              <a:srgbClr val="444444"/>
            </a:solidFill>
            <a:effectLst/>
            <a:latin typeface="Arial" panose="020B0604020202020204" pitchFamily="34" charset="0"/>
          </a:endParaRPr>
        </a:p>
        <a:p>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624840</xdr:colOff>
      <xdr:row>2</xdr:row>
      <xdr:rowOff>62865</xdr:rowOff>
    </xdr:from>
    <xdr:to>
      <xdr:col>5</xdr:col>
      <xdr:colOff>428625</xdr:colOff>
      <xdr:row>24</xdr:row>
      <xdr:rowOff>106680</xdr:rowOff>
    </xdr:to>
    <xdr:graphicFrame macro="">
      <xdr:nvGraphicFramePr>
        <xdr:cNvPr id="4" name="Chart 3">
          <a:extLst>
            <a:ext uri="{FF2B5EF4-FFF2-40B4-BE49-F238E27FC236}">
              <a16:creationId xmlns:a16="http://schemas.microsoft.com/office/drawing/2014/main" id="{00000000-0008-0000-1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665018</xdr:colOff>
      <xdr:row>25</xdr:row>
      <xdr:rowOff>65809</xdr:rowOff>
    </xdr:from>
    <xdr:ext cx="5569527" cy="3098284"/>
    <xdr:sp macro="" textlink="">
      <xdr:nvSpPr>
        <xdr:cNvPr id="20" name="TextBox 1">
          <a:extLst>
            <a:ext uri="{FF2B5EF4-FFF2-40B4-BE49-F238E27FC236}">
              <a16:creationId xmlns:a16="http://schemas.microsoft.com/office/drawing/2014/main" id="{00000000-0008-0000-1600-000014000000}"/>
            </a:ext>
          </a:extLst>
        </xdr:cNvPr>
        <xdr:cNvSpPr txBox="1"/>
      </xdr:nvSpPr>
      <xdr:spPr>
        <a:xfrm>
          <a:off x="665018" y="4653049"/>
          <a:ext cx="5569527" cy="3098284"/>
        </a:xfrm>
        <a:prstGeom prst="rect">
          <a:avLst/>
        </a:prstGeom>
        <a:solidFill>
          <a:schemeClr val="bg1"/>
        </a:solidFill>
        <a:ln>
          <a:solidFill>
            <a:schemeClr val="bg2">
              <a:lumMod val="9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rtl="0" fontAlgn="base"/>
          <a:r>
            <a:rPr lang="en-US" sz="1200" b="1" i="1" u="none" strike="noStrike">
              <a:solidFill>
                <a:srgbClr val="000000"/>
              </a:solidFill>
              <a:effectLst/>
              <a:latin typeface="Calibri" panose="020F0502020204030204" pitchFamily="34" charset="0"/>
            </a:rPr>
            <a:t>Instructions for Customization</a:t>
          </a:r>
          <a:r>
            <a:rPr lang="en-US" sz="1200" b="0" i="0">
              <a:solidFill>
                <a:srgbClr val="000000"/>
              </a:solidFill>
              <a:effectLst/>
              <a:latin typeface="Calibri" panose="020F0502020204030204" pitchFamily="34" charset="0"/>
            </a:rPr>
            <a:t>​</a:t>
          </a:r>
          <a:endParaRPr lang="en-US" sz="1200" b="0" i="0">
            <a:solidFill>
              <a:srgbClr val="444444"/>
            </a:solidFill>
            <a:effectLst/>
            <a:latin typeface="Calibri" panose="020F0502020204030204" pitchFamily="34" charset="0"/>
          </a:endParaRPr>
        </a:p>
        <a:p>
          <a:pPr algn="l" rtl="0" fontAlgn="base">
            <a:buFont typeface="Arial" panose="020B0604020202020204" pitchFamily="34" charset="0"/>
            <a:buChar char="•"/>
          </a:pPr>
          <a:r>
            <a:rPr lang="en-US" sz="1200" b="0" i="0" u="none" strike="noStrike">
              <a:solidFill>
                <a:srgbClr val="000000"/>
              </a:solidFill>
              <a:effectLst/>
              <a:latin typeface="Calibri" panose="020F0502020204030204" pitchFamily="34" charset="0"/>
            </a:rPr>
            <a:t>In</a:t>
          </a:r>
          <a:r>
            <a:rPr lang="en-US" sz="1200" b="1" i="0" u="none" strike="noStrike">
              <a:solidFill>
                <a:srgbClr val="000000"/>
              </a:solidFill>
              <a:effectLst/>
              <a:latin typeface="Calibri" panose="020F0502020204030204" pitchFamily="34" charset="0"/>
            </a:rPr>
            <a:t> </a:t>
          </a:r>
          <a:r>
            <a:rPr lang="en-US" sz="1200" b="0" i="0" u="none" strike="noStrike">
              <a:solidFill>
                <a:srgbClr val="000000"/>
              </a:solidFill>
              <a:effectLst/>
              <a:latin typeface="Calibri" panose="020F0502020204030204" pitchFamily="34" charset="0"/>
            </a:rPr>
            <a:t>the </a:t>
          </a:r>
          <a:r>
            <a:rPr lang="en-US" sz="1200" b="1" i="0" u="none" strike="noStrike">
              <a:solidFill>
                <a:srgbClr val="000000"/>
              </a:solidFill>
              <a:effectLst/>
              <a:latin typeface="Calibri" panose="020F0502020204030204" pitchFamily="34" charset="0"/>
            </a:rPr>
            <a:t>“Slide 20– Visual</a:t>
          </a:r>
          <a:r>
            <a:rPr lang="en-US" sz="1200" b="0" i="0" u="none" strike="noStrike">
              <a:solidFill>
                <a:srgbClr val="000000"/>
              </a:solidFill>
              <a:effectLst/>
              <a:latin typeface="Calibri" panose="020F0502020204030204" pitchFamily="34" charset="0"/>
            </a:rPr>
            <a:t>” tab of the Databook, Manatt has used MEPS-IC and OEWS data to generate an area chart visualizing cumulative average family premiums and deductibles from 2011– 2021, in two-year increments, for Washington state.</a:t>
          </a:r>
          <a:r>
            <a:rPr lang="en-US" sz="1200" b="0" i="0">
              <a:solidFill>
                <a:srgbClr val="000000"/>
              </a:solidFill>
              <a:effectLst/>
              <a:latin typeface="Calibri" panose="020F0502020204030204" pitchFamily="34" charset="0"/>
            </a:rPr>
            <a:t>​</a:t>
          </a:r>
          <a:endParaRPr lang="en-US" sz="1200" b="0" i="0">
            <a:solidFill>
              <a:srgbClr val="444444"/>
            </a:solidFill>
            <a:effectLst/>
            <a:latin typeface="Arial" panose="020B0604020202020204" pitchFamily="34" charset="0"/>
          </a:endParaRPr>
        </a:p>
        <a:p>
          <a:pPr algn="l" rtl="0" fontAlgn="base">
            <a:buFont typeface="Arial" panose="020B0604020202020204" pitchFamily="34" charset="0"/>
            <a:buChar char="•"/>
          </a:pPr>
          <a:r>
            <a:rPr lang="en-US" sz="1200" b="0" i="0" u="none" strike="noStrike">
              <a:solidFill>
                <a:srgbClr val="000000"/>
              </a:solidFill>
              <a:effectLst/>
              <a:latin typeface="Calibri" panose="020F0502020204030204" pitchFamily="34" charset="0"/>
            </a:rPr>
            <a:t>To customize this slide for your state, access the </a:t>
          </a:r>
          <a:r>
            <a:rPr lang="en-US" sz="1200" b="1" i="0" u="none" strike="noStrike">
              <a:solidFill>
                <a:srgbClr val="000000"/>
              </a:solidFill>
              <a:effectLst/>
              <a:latin typeface="Calibri" panose="020F0502020204030204" pitchFamily="34" charset="0"/>
            </a:rPr>
            <a:t>“Slide 20 – Data” </a:t>
          </a:r>
          <a:r>
            <a:rPr lang="en-US" sz="1200" b="0" i="0" u="none" strike="noStrike">
              <a:solidFill>
                <a:srgbClr val="000000"/>
              </a:solidFill>
              <a:effectLst/>
              <a:latin typeface="Calibri" panose="020F0502020204030204" pitchFamily="34" charset="0"/>
            </a:rPr>
            <a:t>tab of the Databook and filter the ‘State’ column (column A) to your state. Make sure you select both the ‘Average Family Premium and Deductible’ and ‘Average Family Premium’ values for your state from the filter to capture both metrics in the above visual. Select ‘Ok’, then navigate to the </a:t>
          </a:r>
          <a:r>
            <a:rPr lang="en-US" sz="1200" b="1" i="0" u="none" strike="noStrike">
              <a:solidFill>
                <a:srgbClr val="000000"/>
              </a:solidFill>
              <a:effectLst/>
              <a:latin typeface="Calibri" panose="020F0502020204030204" pitchFamily="34" charset="0"/>
            </a:rPr>
            <a:t>“Slide 20 – Visual” </a:t>
          </a:r>
          <a:r>
            <a:rPr lang="en-US" sz="1200" b="0" i="0" u="none" strike="noStrike">
              <a:solidFill>
                <a:srgbClr val="000000"/>
              </a:solidFill>
              <a:effectLst/>
              <a:latin typeface="Calibri" panose="020F0502020204030204" pitchFamily="34" charset="0"/>
            </a:rPr>
            <a:t>tab</a:t>
          </a:r>
          <a:r>
            <a:rPr lang="en-US" sz="1200" b="1" i="0" u="none" strike="noStrike">
              <a:solidFill>
                <a:srgbClr val="000000"/>
              </a:solidFill>
              <a:effectLst/>
              <a:latin typeface="Calibri" panose="020F0502020204030204" pitchFamily="34" charset="0"/>
            </a:rPr>
            <a:t> </a:t>
          </a:r>
          <a:r>
            <a:rPr lang="en-US" sz="1200" b="0" i="0" u="none" strike="noStrike">
              <a:solidFill>
                <a:srgbClr val="000000"/>
              </a:solidFill>
              <a:effectLst/>
              <a:latin typeface="Calibri" panose="020F0502020204030204" pitchFamily="34" charset="0"/>
            </a:rPr>
            <a:t>to access the updated chart. </a:t>
          </a:r>
          <a:r>
            <a:rPr lang="en-US" sz="1200" b="0" i="0">
              <a:solidFill>
                <a:srgbClr val="000000"/>
              </a:solidFill>
              <a:effectLst/>
              <a:latin typeface="Calibri" panose="020F0502020204030204" pitchFamily="34" charset="0"/>
            </a:rPr>
            <a:t>​</a:t>
          </a:r>
          <a:endParaRPr lang="en-US" sz="1200" b="0" i="0">
            <a:solidFill>
              <a:srgbClr val="444444"/>
            </a:solidFill>
            <a:effectLst/>
            <a:latin typeface="Arial" panose="020B0604020202020204" pitchFamily="34" charset="0"/>
          </a:endParaRPr>
        </a:p>
        <a:p>
          <a:pPr algn="l" rtl="0" fontAlgn="base">
            <a:buFont typeface="Arial" panose="020B0604020202020204" pitchFamily="34" charset="0"/>
            <a:buChar char="•"/>
          </a:pPr>
          <a:r>
            <a:rPr lang="en-US" sz="1200" b="0" i="0" u="none" strike="noStrike">
              <a:solidFill>
                <a:srgbClr val="000000"/>
              </a:solidFill>
              <a:effectLst/>
              <a:latin typeface="Calibri" panose="020F0502020204030204" pitchFamily="34" charset="0"/>
            </a:rPr>
            <a:t>Once a customized chart has been generated, copy and paste the chart into the slide, replacing the sample graphic. Adjust the sizing of the chart as appropriate, and adjust the colors and formatting as needed. Manatt recommends using a pattern fill for the ‘Average Family Premium and Deductible’ field and a solid fill for the ‘Average Family Premium’ field, as well as manually adding labels for these trends to the PowerPoint slide. Finally, update all the yellow text in the banner and takeaway callout box on the slide to reflect the findings that are generated from your selection.</a:t>
          </a:r>
          <a:endParaRPr lang="en-US" sz="1200" b="0" i="0">
            <a:solidFill>
              <a:srgbClr val="444444"/>
            </a:solidFill>
            <a:effectLst/>
            <a:latin typeface="Arial" panose="020B0604020202020204" pitchFamily="34" charset="0"/>
          </a:endParaRP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0</xdr:col>
      <xdr:colOff>342900</xdr:colOff>
      <xdr:row>3</xdr:row>
      <xdr:rowOff>38100</xdr:rowOff>
    </xdr:from>
    <xdr:to>
      <xdr:col>11</xdr:col>
      <xdr:colOff>477520</xdr:colOff>
      <xdr:row>23</xdr:row>
      <xdr:rowOff>135468</xdr:rowOff>
    </xdr:to>
    <xdr:graphicFrame macro="">
      <xdr:nvGraphicFramePr>
        <xdr:cNvPr id="3" name="Chart 1">
          <a:extLst>
            <a:ext uri="{FF2B5EF4-FFF2-40B4-BE49-F238E27FC236}">
              <a16:creationId xmlns:a16="http://schemas.microsoft.com/office/drawing/2014/main" id="{00000000-0008-0000-1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338978</xdr:colOff>
      <xdr:row>24</xdr:row>
      <xdr:rowOff>118111</xdr:rowOff>
    </xdr:from>
    <xdr:ext cx="6822141" cy="4977003"/>
    <xdr:sp macro="" textlink="">
      <xdr:nvSpPr>
        <xdr:cNvPr id="300" name="TextBox 2">
          <a:extLst>
            <a:ext uri="{FF2B5EF4-FFF2-40B4-BE49-F238E27FC236}">
              <a16:creationId xmlns:a16="http://schemas.microsoft.com/office/drawing/2014/main" id="{00000000-0008-0000-1800-00002C010000}"/>
            </a:ext>
            <a:ext uri="{147F2762-F138-4A5C-976F-8EAC2B608ADB}">
              <a16:predDERef xmlns:a16="http://schemas.microsoft.com/office/drawing/2014/main" pred="{A05CE37B-7860-476B-B3A0-D1CC60E49539}"/>
            </a:ext>
          </a:extLst>
        </xdr:cNvPr>
        <xdr:cNvSpPr txBox="1"/>
      </xdr:nvSpPr>
      <xdr:spPr>
        <a:xfrm>
          <a:off x="338978" y="4522471"/>
          <a:ext cx="6822141" cy="4977003"/>
        </a:xfrm>
        <a:prstGeom prst="rect">
          <a:avLst/>
        </a:prstGeom>
        <a:solidFill>
          <a:schemeClr val="bg1"/>
        </a:solidFill>
        <a:ln>
          <a:solidFill>
            <a:schemeClr val="bg2">
              <a:lumMod val="9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rtl="0" fontAlgn="base"/>
          <a:r>
            <a:rPr lang="en-US" sz="1200" b="1" i="1" u="none" strike="noStrike">
              <a:solidFill>
                <a:srgbClr val="000000"/>
              </a:solidFill>
              <a:effectLst/>
              <a:latin typeface="Calibri" panose="020F0502020204030204" pitchFamily="34" charset="0"/>
            </a:rPr>
            <a:t>Instructions for Customization</a:t>
          </a:r>
          <a:r>
            <a:rPr lang="en-US" sz="1200" b="0" i="0">
              <a:solidFill>
                <a:srgbClr val="000000"/>
              </a:solidFill>
              <a:effectLst/>
              <a:latin typeface="Calibri" panose="020F0502020204030204" pitchFamily="34" charset="0"/>
            </a:rPr>
            <a:t>​</a:t>
          </a:r>
          <a:endParaRPr lang="en-US" sz="1200" b="0" i="0">
            <a:solidFill>
              <a:srgbClr val="444444"/>
            </a:solidFill>
            <a:effectLst/>
            <a:latin typeface="Calibri" panose="020F0502020204030204" pitchFamily="34" charset="0"/>
          </a:endParaRPr>
        </a:p>
        <a:p>
          <a:pPr algn="l" rtl="0" fontAlgn="base">
            <a:buFont typeface="Arial" panose="020B0604020202020204" pitchFamily="34" charset="0"/>
            <a:buChar char="•"/>
          </a:pPr>
          <a:r>
            <a:rPr lang="en-US" sz="1200" b="0" i="0" u="none" strike="noStrike">
              <a:solidFill>
                <a:srgbClr val="000000"/>
              </a:solidFill>
              <a:effectLst/>
              <a:latin typeface="Calibri" panose="020F0502020204030204" pitchFamily="34" charset="0"/>
            </a:rPr>
            <a:t> In</a:t>
          </a:r>
          <a:r>
            <a:rPr lang="en-US" sz="1200" b="1" i="0" u="none" strike="noStrike">
              <a:solidFill>
                <a:srgbClr val="000000"/>
              </a:solidFill>
              <a:effectLst/>
              <a:latin typeface="Calibri" panose="020F0502020204030204" pitchFamily="34" charset="0"/>
            </a:rPr>
            <a:t> </a:t>
          </a:r>
          <a:r>
            <a:rPr lang="en-US" sz="1200" b="0" i="0" u="none" strike="noStrike">
              <a:solidFill>
                <a:srgbClr val="000000"/>
              </a:solidFill>
              <a:effectLst/>
              <a:latin typeface="Calibri" panose="020F0502020204030204" pitchFamily="34" charset="0"/>
            </a:rPr>
            <a:t>the </a:t>
          </a:r>
          <a:r>
            <a:rPr lang="en-US" sz="1200" b="1" i="0" u="none" strike="noStrike">
              <a:solidFill>
                <a:srgbClr val="000000"/>
              </a:solidFill>
              <a:effectLst/>
              <a:latin typeface="Calibri" panose="020F0502020204030204" pitchFamily="34" charset="0"/>
            </a:rPr>
            <a:t>“Slide 21 – Visual”</a:t>
          </a:r>
          <a:r>
            <a:rPr lang="en-US" sz="1200" b="0" i="0" u="none" strike="noStrike">
              <a:solidFill>
                <a:srgbClr val="000000"/>
              </a:solidFill>
              <a:effectLst/>
              <a:latin typeface="Calibri" panose="020F0502020204030204" pitchFamily="34" charset="0"/>
            </a:rPr>
            <a:t> tab of the Databook, Manatt has used MEPS-IC and OEWS data to generate a bar chart visualizing average family premiums and deductibles as a percent of average wages from 2011– 2021, in two-year increments, for Washington state.</a:t>
          </a:r>
          <a:endParaRPr lang="en-US" sz="1200" b="0" i="0">
            <a:solidFill>
              <a:srgbClr val="444444"/>
            </a:solidFill>
            <a:effectLst/>
            <a:latin typeface="Arial" panose="020B0604020202020204" pitchFamily="34" charset="0"/>
          </a:endParaRPr>
        </a:p>
        <a:p>
          <a:pPr algn="l" rtl="0" fontAlgn="base">
            <a:buFont typeface="Arial" panose="020B0604020202020204" pitchFamily="34" charset="0"/>
            <a:buChar char="•"/>
          </a:pPr>
          <a:r>
            <a:rPr lang="en-US" sz="1200" b="0" i="0" u="none" strike="noStrike">
              <a:solidFill>
                <a:srgbClr val="000000"/>
              </a:solidFill>
              <a:effectLst/>
              <a:latin typeface="Calibri" panose="020F0502020204030204" pitchFamily="34" charset="0"/>
            </a:rPr>
            <a:t> To customize this slide for your state, access the </a:t>
          </a:r>
          <a:r>
            <a:rPr lang="en-US" sz="1200" b="1" i="0" u="none" strike="noStrike">
              <a:solidFill>
                <a:srgbClr val="000000"/>
              </a:solidFill>
              <a:effectLst/>
              <a:latin typeface="Calibri" panose="020F0502020204030204" pitchFamily="34" charset="0"/>
            </a:rPr>
            <a:t>“Slide 21 – Visual”</a:t>
          </a:r>
          <a:r>
            <a:rPr lang="en-US" sz="1200" b="0" i="0" u="none" strike="noStrike">
              <a:solidFill>
                <a:srgbClr val="000000"/>
              </a:solidFill>
              <a:effectLst/>
              <a:latin typeface="Calibri" panose="020F0502020204030204" pitchFamily="34" charset="0"/>
            </a:rPr>
            <a:t> tab in the Databook and select the ‘Chart Filters’ option to the right of the bar chart. Click ‘Select Data’ in the bottom right corner, then select the ‘Washington, Average Family Premium as a Percent of Average Wages’ Series and click the ‘Edit’ option on the left-hand side. Excel will automatically take you to the </a:t>
          </a:r>
          <a:r>
            <a:rPr lang="en-US" sz="1200" b="1" i="0" u="none" strike="noStrike">
              <a:solidFill>
                <a:srgbClr val="000000"/>
              </a:solidFill>
              <a:effectLst/>
              <a:latin typeface="Calibri" panose="020F0502020204030204" pitchFamily="34" charset="0"/>
            </a:rPr>
            <a:t>“Slide 21 – Data”</a:t>
          </a:r>
          <a:r>
            <a:rPr lang="en-US" sz="1200" b="0" i="0" u="none" strike="noStrike">
              <a:solidFill>
                <a:srgbClr val="000000"/>
              </a:solidFill>
              <a:effectLst/>
              <a:latin typeface="Calibri" panose="020F0502020204030204" pitchFamily="34" charset="0"/>
            </a:rPr>
            <a:t> tab. Now, delete the text in the ‘Series Name’ box and then select the cell in Column C (Label) that corresponds to ‘Average Family Premium as a Percent of Average Wages’ for your state. Next, delete the text in the ‘Series value’ box and </a:t>
          </a:r>
          <a:r>
            <a:rPr lang="en-US" sz="1200" b="0" i="0" u="none" strike="noStrike">
              <a:solidFill>
                <a:sysClr val="windowText" lastClr="000000"/>
              </a:solidFill>
              <a:effectLst/>
              <a:latin typeface="Calibri" panose="020F0502020204030204" pitchFamily="34" charset="0"/>
            </a:rPr>
            <a:t>then select the cells in Column K (2011) through Column P (2021) that correspond to ‘Average Family Premium as a Percent of Average Wages’ for your state. Click ‘Ok’ and Excel will now return you to the </a:t>
          </a:r>
          <a:r>
            <a:rPr lang="en-US" sz="1200" b="1" i="0" u="none" strike="noStrike">
              <a:solidFill>
                <a:sysClr val="windowText" lastClr="000000"/>
              </a:solidFill>
              <a:effectLst/>
              <a:latin typeface="Calibri" panose="020F0502020204030204" pitchFamily="34" charset="0"/>
            </a:rPr>
            <a:t>“Slide 21 – Visual”</a:t>
          </a:r>
          <a:r>
            <a:rPr lang="en-US" sz="1200" b="0" i="0" u="none" strike="noStrike">
              <a:solidFill>
                <a:sysClr val="windowText" lastClr="000000"/>
              </a:solidFill>
              <a:effectLst/>
              <a:latin typeface="Calibri" panose="020F0502020204030204" pitchFamily="34" charset="0"/>
            </a:rPr>
            <a:t> tab. Repeat these same steps to update the data for ‘Average Family Deductible as a Percent of Average Wages’ for your state.</a:t>
          </a:r>
          <a:r>
            <a:rPr lang="en-US" sz="1200" b="0" i="0">
              <a:solidFill>
                <a:sysClr val="windowText" lastClr="000000"/>
              </a:solidFill>
              <a:effectLst/>
              <a:latin typeface="Calibri" panose="020F0502020204030204" pitchFamily="34" charset="0"/>
            </a:rPr>
            <a:t>​</a:t>
          </a:r>
        </a:p>
        <a:p>
          <a:pPr algn="l" rtl="0" fontAlgn="base">
            <a:buFont typeface="Arial" panose="020B0604020202020204" pitchFamily="34" charset="0"/>
            <a:buChar char="•"/>
          </a:pPr>
          <a:r>
            <a:rPr lang="en-US" sz="1200" b="0" i="0" u="none" strike="noStrike">
              <a:solidFill>
                <a:sysClr val="windowText" lastClr="000000"/>
              </a:solidFill>
              <a:effectLst/>
              <a:latin typeface="Calibri" panose="020F0502020204030204" pitchFamily="34" charset="0"/>
            </a:rPr>
            <a:t> Once a customized chart has been generated, copy </a:t>
          </a:r>
          <a:r>
            <a:rPr lang="en-US" sz="1200" b="0" i="0" u="none" strike="noStrike">
              <a:solidFill>
                <a:srgbClr val="000000"/>
              </a:solidFill>
              <a:effectLst/>
              <a:latin typeface="Calibri" panose="020F0502020204030204" pitchFamily="34" charset="0"/>
            </a:rPr>
            <a:t>and paste this chart into the corresponding slide, replacing the sample graphic. Adjust the sizing of the chart as appropriate, and adjust the colors and formatting as needed. Manually update the text box labels at the top of each bar to reflect the combined total percentage for Average Family Premiums and Average Family Deductibles in the slide. Finally, update all the yellow text in the banner and takeaway callout box on the slide to reflect the findings that are generated from your selection.</a:t>
          </a:r>
        </a:p>
        <a:p>
          <a:pPr marL="0" marR="0" lvl="0" indent="0" algn="l"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en-US" sz="1200" b="0" i="0">
              <a:solidFill>
                <a:schemeClr val="tx1"/>
              </a:solidFill>
              <a:effectLst/>
              <a:latin typeface="+mn-lt"/>
              <a:ea typeface="+mn-ea"/>
              <a:cs typeface="+mn-cs"/>
            </a:rPr>
            <a:t>Please note </a:t>
          </a:r>
          <a:r>
            <a:rPr lang="en-US" sz="1200" b="1" i="0">
              <a:solidFill>
                <a:schemeClr val="tx1"/>
              </a:solidFill>
              <a:effectLst/>
              <a:latin typeface="+mn-lt"/>
              <a:ea typeface="+mn-ea"/>
              <a:cs typeface="+mn-cs"/>
            </a:rPr>
            <a:t>"Slide 21 - Data" </a:t>
          </a:r>
          <a:r>
            <a:rPr lang="en-US" sz="1200" b="0" i="0">
              <a:solidFill>
                <a:schemeClr val="tx1"/>
              </a:solidFill>
              <a:effectLst/>
              <a:latin typeface="+mn-lt"/>
              <a:ea typeface="+mn-ea"/>
              <a:cs typeface="+mn-cs"/>
            </a:rPr>
            <a:t>has hidden rows and hidden columns. Rows 108 - 159 contain average wage data for the US and each state in the dataset, which is referenced to calculate columns K - P (the values</a:t>
          </a:r>
          <a:r>
            <a:rPr lang="en-US" sz="1200" b="0" i="0" baseline="0">
              <a:solidFill>
                <a:schemeClr val="tx1"/>
              </a:solidFill>
              <a:effectLst/>
              <a:latin typeface="+mn-lt"/>
              <a:ea typeface="+mn-ea"/>
              <a:cs typeface="+mn-cs"/>
            </a:rPr>
            <a:t> used to generate this data visual)</a:t>
          </a:r>
          <a:r>
            <a:rPr lang="en-US" sz="1200" b="0" i="0">
              <a:solidFill>
                <a:schemeClr val="tx1"/>
              </a:solidFill>
              <a:effectLst/>
              <a:latin typeface="+mn-lt"/>
              <a:ea typeface="+mn-ea"/>
              <a:cs typeface="+mn-cs"/>
            </a:rPr>
            <a:t>. Please keep rows 108 - 159 hidden to ensure any sorting by state name within the dataset does not disrupt the referenced values for columns K -</a:t>
          </a:r>
          <a:r>
            <a:rPr lang="en-US" sz="1200" b="0" i="0" baseline="0">
              <a:solidFill>
                <a:schemeClr val="tx1"/>
              </a:solidFill>
              <a:effectLst/>
              <a:latin typeface="+mn-lt"/>
              <a:ea typeface="+mn-ea"/>
              <a:cs typeface="+mn-cs"/>
            </a:rPr>
            <a:t> P </a:t>
          </a:r>
          <a:r>
            <a:rPr lang="en-US" sz="1200" b="0" i="0">
              <a:solidFill>
                <a:schemeClr val="tx1"/>
              </a:solidFill>
              <a:effectLst/>
              <a:latin typeface="+mn-lt"/>
              <a:ea typeface="+mn-ea"/>
              <a:cs typeface="+mn-cs"/>
            </a:rPr>
            <a:t>and the data visualization shown above. Please also note hidden column D, which is referenced only for data label purposes (can be hidden or unhidden, but should</a:t>
          </a:r>
          <a:r>
            <a:rPr lang="en-US" sz="1200" b="0" i="0" baseline="0">
              <a:solidFill>
                <a:schemeClr val="tx1"/>
              </a:solidFill>
              <a:effectLst/>
              <a:latin typeface="+mn-lt"/>
              <a:ea typeface="+mn-ea"/>
              <a:cs typeface="+mn-cs"/>
            </a:rPr>
            <a:t> not be changed</a:t>
          </a:r>
          <a:r>
            <a:rPr lang="en-US" sz="1200" b="0" i="0">
              <a:solidFill>
                <a:schemeClr val="tx1"/>
              </a:solidFill>
              <a:effectLst/>
              <a:latin typeface="+mn-lt"/>
              <a:ea typeface="+mn-ea"/>
              <a:cs typeface="+mn-cs"/>
            </a:rPr>
            <a:t>). </a:t>
          </a:r>
          <a:endParaRPr lang="en-US" sz="1200">
            <a:effectLst/>
          </a:endParaRPr>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0</xdr:col>
      <xdr:colOff>459105</xdr:colOff>
      <xdr:row>2</xdr:row>
      <xdr:rowOff>34290</xdr:rowOff>
    </xdr:from>
    <xdr:to>
      <xdr:col>9</xdr:col>
      <xdr:colOff>156210</xdr:colOff>
      <xdr:row>21</xdr:row>
      <xdr:rowOff>47625</xdr:rowOff>
    </xdr:to>
    <xdr:graphicFrame macro="">
      <xdr:nvGraphicFramePr>
        <xdr:cNvPr id="2" name="Chart 1">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457201</xdr:colOff>
      <xdr:row>21</xdr:row>
      <xdr:rowOff>121920</xdr:rowOff>
    </xdr:from>
    <xdr:ext cx="5196840" cy="4225516"/>
    <xdr:sp macro="" textlink="">
      <xdr:nvSpPr>
        <xdr:cNvPr id="103" name="TextBox 2">
          <a:extLst>
            <a:ext uri="{FF2B5EF4-FFF2-40B4-BE49-F238E27FC236}">
              <a16:creationId xmlns:a16="http://schemas.microsoft.com/office/drawing/2014/main" id="{00000000-0008-0000-1A00-000067000000}"/>
            </a:ext>
          </a:extLst>
        </xdr:cNvPr>
        <xdr:cNvSpPr txBox="1"/>
      </xdr:nvSpPr>
      <xdr:spPr>
        <a:xfrm>
          <a:off x="457201" y="3977640"/>
          <a:ext cx="5196840" cy="4225516"/>
        </a:xfrm>
        <a:prstGeom prst="rect">
          <a:avLst/>
        </a:prstGeom>
        <a:solidFill>
          <a:schemeClr val="bg1"/>
        </a:solidFill>
        <a:ln>
          <a:solidFill>
            <a:schemeClr val="bg2">
              <a:lumMod val="9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rtl="0" fontAlgn="base"/>
          <a:r>
            <a:rPr lang="en-US" sz="1200" b="1" i="1" u="none" strike="noStrike">
              <a:solidFill>
                <a:srgbClr val="000000"/>
              </a:solidFill>
              <a:effectLst/>
              <a:latin typeface="+mn-lt"/>
            </a:rPr>
            <a:t>Instructions for Customization</a:t>
          </a:r>
          <a:r>
            <a:rPr lang="en-US" sz="1200" b="0" i="0">
              <a:solidFill>
                <a:srgbClr val="000000"/>
              </a:solidFill>
              <a:effectLst/>
              <a:latin typeface="+mn-lt"/>
            </a:rPr>
            <a:t>​</a:t>
          </a:r>
          <a:endParaRPr lang="en-US" sz="1200" b="0" i="0">
            <a:solidFill>
              <a:srgbClr val="444444"/>
            </a:solidFill>
            <a:effectLst/>
            <a:latin typeface="+mn-lt"/>
          </a:endParaRPr>
        </a:p>
        <a:p>
          <a:pPr algn="l" rtl="0" fontAlgn="base">
            <a:buFont typeface="Arial" panose="020B0604020202020204" pitchFamily="34" charset="0"/>
            <a:buChar char="•"/>
          </a:pPr>
          <a:r>
            <a:rPr lang="en-US" sz="1200" b="0" i="0" u="none" strike="noStrike">
              <a:solidFill>
                <a:srgbClr val="000000"/>
              </a:solidFill>
              <a:effectLst/>
              <a:latin typeface="+mn-lt"/>
            </a:rPr>
            <a:t>In</a:t>
          </a:r>
          <a:r>
            <a:rPr lang="en-US" sz="1200" b="1" i="0" u="none" strike="noStrike">
              <a:solidFill>
                <a:srgbClr val="000000"/>
              </a:solidFill>
              <a:effectLst/>
              <a:latin typeface="+mn-lt"/>
            </a:rPr>
            <a:t> </a:t>
          </a:r>
          <a:r>
            <a:rPr lang="en-US" sz="1200" b="0" i="0" u="none" strike="noStrike">
              <a:solidFill>
                <a:srgbClr val="000000"/>
              </a:solidFill>
              <a:effectLst/>
              <a:latin typeface="+mn-lt"/>
            </a:rPr>
            <a:t>the </a:t>
          </a:r>
          <a:r>
            <a:rPr lang="en-US" sz="1200" b="1" i="0" u="none" strike="noStrike">
              <a:solidFill>
                <a:srgbClr val="000000"/>
              </a:solidFill>
              <a:effectLst/>
              <a:latin typeface="+mn-lt"/>
            </a:rPr>
            <a:t>“Slide 22 – Visual” </a:t>
          </a:r>
          <a:r>
            <a:rPr lang="en-US" sz="1200" b="0" i="0" u="none" strike="noStrike">
              <a:solidFill>
                <a:srgbClr val="000000"/>
              </a:solidFill>
              <a:effectLst/>
              <a:latin typeface="+mn-lt"/>
            </a:rPr>
            <a:t>tab of the Databook, Manatt has used BRFSS data to generate a bar chart visualizing the percentage of respondents who reported that they needed to see a doctor but could not due to cost barriers in 2021, stratified by respondent race and ethnicity, for Washington state.</a:t>
          </a:r>
          <a:r>
            <a:rPr lang="en-US" sz="1200" b="0" i="0">
              <a:solidFill>
                <a:srgbClr val="000000"/>
              </a:solidFill>
              <a:effectLst/>
              <a:latin typeface="+mn-lt"/>
            </a:rPr>
            <a:t>​</a:t>
          </a:r>
          <a:endParaRPr lang="en-US" sz="1200" b="0" i="0">
            <a:solidFill>
              <a:srgbClr val="444444"/>
            </a:solidFill>
            <a:effectLst/>
            <a:latin typeface="+mn-lt"/>
          </a:endParaRPr>
        </a:p>
        <a:p>
          <a:pPr algn="l" rtl="0" fontAlgn="base">
            <a:buFont typeface="Arial" panose="020B0604020202020204" pitchFamily="34" charset="0"/>
            <a:buChar char="•"/>
          </a:pPr>
          <a:r>
            <a:rPr lang="en-US" sz="1200" b="0" i="0" u="none" strike="noStrike">
              <a:solidFill>
                <a:srgbClr val="000000"/>
              </a:solidFill>
              <a:effectLst/>
              <a:latin typeface="+mn-lt"/>
            </a:rPr>
            <a:t>To customize this slide for your state, access the </a:t>
          </a:r>
          <a:r>
            <a:rPr lang="en-US" sz="1200" b="1" i="0" u="none" strike="noStrike">
              <a:solidFill>
                <a:srgbClr val="000000"/>
              </a:solidFill>
              <a:effectLst/>
              <a:latin typeface="+mn-lt"/>
            </a:rPr>
            <a:t>“Slide 22 – Visual” </a:t>
          </a:r>
          <a:r>
            <a:rPr lang="en-US" sz="1200" b="0" i="0" u="none" strike="noStrike">
              <a:solidFill>
                <a:srgbClr val="000000"/>
              </a:solidFill>
              <a:effectLst/>
              <a:latin typeface="+mn-lt"/>
            </a:rPr>
            <a:t>tab in the Databook and select ‘Chart Filters’ on right-hand side of the chart. Click ‘Select Data’ in the bottom right corner, then select the ‘Washington’ Series and click the ‘Edit’ option on the left-hand side. Excel will automatically take you to the </a:t>
          </a:r>
          <a:r>
            <a:rPr lang="en-US" sz="1200" b="1" i="0" u="none" strike="noStrike">
              <a:solidFill>
                <a:srgbClr val="000000"/>
              </a:solidFill>
              <a:effectLst/>
              <a:latin typeface="+mn-lt"/>
            </a:rPr>
            <a:t>“Slide 22 – Data”</a:t>
          </a:r>
          <a:r>
            <a:rPr lang="en-US" sz="1200" b="0" i="0" u="none" strike="noStrike">
              <a:solidFill>
                <a:srgbClr val="000000"/>
              </a:solidFill>
              <a:effectLst/>
              <a:latin typeface="+mn-lt"/>
            </a:rPr>
            <a:t> tab. Now, delete the text in the ‘Series Name’ box and then select the cell in Column A (State) that corresponds to your state. Next, delete the text in the ‘Series value’ box and then select the cells in Column B (Average) through Column I (Hispanic Ethnicity) that correspond to your state. Click ‘Ok’ and Excel will now return you to the </a:t>
          </a:r>
          <a:r>
            <a:rPr lang="en-US" sz="1200" b="1" i="0" u="none" strike="noStrike">
              <a:solidFill>
                <a:srgbClr val="000000"/>
              </a:solidFill>
              <a:effectLst/>
              <a:latin typeface="+mn-lt"/>
            </a:rPr>
            <a:t>“Slide 22 – Visual” </a:t>
          </a:r>
          <a:r>
            <a:rPr lang="en-US" sz="1200" b="0" i="0" u="none" strike="noStrike">
              <a:solidFill>
                <a:srgbClr val="000000"/>
              </a:solidFill>
              <a:effectLst/>
              <a:latin typeface="+mn-lt"/>
            </a:rPr>
            <a:t>tab. Add data labels on top of each bar to reflect "Values".</a:t>
          </a:r>
          <a:r>
            <a:rPr lang="en-US" sz="1200" b="0" i="0">
              <a:solidFill>
                <a:srgbClr val="000000"/>
              </a:solidFill>
              <a:effectLst/>
              <a:latin typeface="+mn-lt"/>
            </a:rPr>
            <a:t>​</a:t>
          </a:r>
          <a:endParaRPr lang="en-US" sz="1200" b="0" i="0">
            <a:solidFill>
              <a:srgbClr val="444444"/>
            </a:solidFill>
            <a:effectLst/>
            <a:latin typeface="+mn-lt"/>
          </a:endParaRPr>
        </a:p>
        <a:p>
          <a:pPr algn="l" rtl="0" fontAlgn="base">
            <a:buFont typeface="Arial" panose="020B0604020202020204" pitchFamily="34" charset="0"/>
            <a:buChar char="•"/>
          </a:pPr>
          <a:r>
            <a:rPr lang="en-US" sz="1200" b="0" i="0" u="none" strike="noStrike">
              <a:solidFill>
                <a:srgbClr val="000000"/>
              </a:solidFill>
              <a:effectLst/>
              <a:latin typeface="+mn-lt"/>
            </a:rPr>
            <a:t>Once a customized chart has been generated, copy and paste this chart into the slide, replacing the sample graphic. Adjust the sizing of the chart as appropriate, and adjust the colors and formatting as needed. For example, in the sample graphic, the “Average” bar is shaded in grey to reflect a reference point for the racial/ethnic categories that follow. Finally, update all the yellow text in the banner and takeaway callout box on the slide to reflect the findings that are generated from your selection.</a:t>
          </a:r>
          <a:endParaRPr lang="en-US" sz="1200" b="0" i="0">
            <a:solidFill>
              <a:srgbClr val="444444"/>
            </a:solidFill>
            <a:effectLst/>
            <a:latin typeface="+mn-lt"/>
          </a:endParaRPr>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0</xdr:col>
      <xdr:colOff>356235</xdr:colOff>
      <xdr:row>2</xdr:row>
      <xdr:rowOff>55245</xdr:rowOff>
    </xdr:from>
    <xdr:to>
      <xdr:col>9</xdr:col>
      <xdr:colOff>196215</xdr:colOff>
      <xdr:row>17</xdr:row>
      <xdr:rowOff>133350</xdr:rowOff>
    </xdr:to>
    <xdr:graphicFrame macro="">
      <xdr:nvGraphicFramePr>
        <xdr:cNvPr id="2" name="Chart 1">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381000</xdr:colOff>
      <xdr:row>18</xdr:row>
      <xdr:rowOff>83820</xdr:rowOff>
    </xdr:from>
    <xdr:ext cx="5326380" cy="4225516"/>
    <xdr:sp macro="" textlink="">
      <xdr:nvSpPr>
        <xdr:cNvPr id="317" name="TextBox 2">
          <a:extLst>
            <a:ext uri="{FF2B5EF4-FFF2-40B4-BE49-F238E27FC236}">
              <a16:creationId xmlns:a16="http://schemas.microsoft.com/office/drawing/2014/main" id="{00000000-0008-0000-1C00-00003D010000}"/>
            </a:ext>
          </a:extLst>
        </xdr:cNvPr>
        <xdr:cNvSpPr txBox="1"/>
      </xdr:nvSpPr>
      <xdr:spPr>
        <a:xfrm>
          <a:off x="381000" y="3390900"/>
          <a:ext cx="5326380" cy="4225516"/>
        </a:xfrm>
        <a:prstGeom prst="rect">
          <a:avLst/>
        </a:prstGeom>
        <a:solidFill>
          <a:schemeClr val="bg1"/>
        </a:solidFill>
        <a:ln>
          <a:solidFill>
            <a:schemeClr val="bg2">
              <a:lumMod val="9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rtl="0" fontAlgn="base"/>
          <a:r>
            <a:rPr lang="en-US" sz="1200" b="1" i="1" u="none" strike="noStrike">
              <a:solidFill>
                <a:srgbClr val="000000"/>
              </a:solidFill>
              <a:effectLst/>
              <a:latin typeface="Calibri" panose="020F0502020204030204" pitchFamily="34" charset="0"/>
            </a:rPr>
            <a:t>Instructions for Customization</a:t>
          </a:r>
          <a:r>
            <a:rPr lang="en-US" sz="1200" b="0" i="0">
              <a:solidFill>
                <a:srgbClr val="000000"/>
              </a:solidFill>
              <a:effectLst/>
              <a:latin typeface="Calibri" panose="020F0502020204030204" pitchFamily="34" charset="0"/>
            </a:rPr>
            <a:t>​</a:t>
          </a:r>
          <a:endParaRPr lang="en-US" sz="1200" b="0" i="0">
            <a:solidFill>
              <a:srgbClr val="444444"/>
            </a:solidFill>
            <a:effectLst/>
            <a:latin typeface="Calibri" panose="020F0502020204030204" pitchFamily="34" charset="0"/>
          </a:endParaRPr>
        </a:p>
        <a:p>
          <a:pPr algn="l" rtl="0" fontAlgn="base">
            <a:buFont typeface="Arial" panose="020B0604020202020204" pitchFamily="34" charset="0"/>
            <a:buChar char="•"/>
          </a:pPr>
          <a:r>
            <a:rPr lang="en-US" sz="1200" b="0" i="0" u="none" strike="noStrike">
              <a:solidFill>
                <a:srgbClr val="000000"/>
              </a:solidFill>
              <a:effectLst/>
              <a:latin typeface="Calibri" panose="020F0502020204030204" pitchFamily="34" charset="0"/>
            </a:rPr>
            <a:t>In</a:t>
          </a:r>
          <a:r>
            <a:rPr lang="en-US" sz="1200" b="1" i="0" u="none" strike="noStrike">
              <a:solidFill>
                <a:srgbClr val="000000"/>
              </a:solidFill>
              <a:effectLst/>
              <a:latin typeface="Calibri" panose="020F0502020204030204" pitchFamily="34" charset="0"/>
            </a:rPr>
            <a:t> </a:t>
          </a:r>
          <a:r>
            <a:rPr lang="en-US" sz="1200" b="0" i="0" u="none" strike="noStrike">
              <a:solidFill>
                <a:srgbClr val="000000"/>
              </a:solidFill>
              <a:effectLst/>
              <a:latin typeface="Calibri" panose="020F0502020204030204" pitchFamily="34" charset="0"/>
            </a:rPr>
            <a:t>the </a:t>
          </a:r>
          <a:r>
            <a:rPr lang="en-US" sz="1200" b="1" i="0" u="none" strike="noStrike">
              <a:solidFill>
                <a:srgbClr val="000000"/>
              </a:solidFill>
              <a:effectLst/>
              <a:latin typeface="Calibri" panose="020F0502020204030204" pitchFamily="34" charset="0"/>
            </a:rPr>
            <a:t>“Slide 23– Visual” </a:t>
          </a:r>
          <a:r>
            <a:rPr lang="en-US" sz="1200" b="0" i="0" u="none" strike="noStrike">
              <a:solidFill>
                <a:srgbClr val="000000"/>
              </a:solidFill>
              <a:effectLst/>
              <a:latin typeface="Calibri" panose="020F0502020204030204" pitchFamily="34" charset="0"/>
            </a:rPr>
            <a:t>tab of the Databook, Manatt has used data from Kaiser Family Foundation (KFF) to generate a clustered bar chart showing the proportion of individuals with medical debt in collections stratified by all communities, communities of color, and majority white communities, for both Washington and the US.</a:t>
          </a:r>
          <a:r>
            <a:rPr lang="en-US" sz="1200" b="0" i="0">
              <a:solidFill>
                <a:srgbClr val="000000"/>
              </a:solidFill>
              <a:effectLst/>
              <a:latin typeface="Calibri" panose="020F0502020204030204" pitchFamily="34" charset="0"/>
            </a:rPr>
            <a:t>​</a:t>
          </a:r>
          <a:endParaRPr lang="en-US" sz="1200" b="0" i="0">
            <a:solidFill>
              <a:srgbClr val="444444"/>
            </a:solidFill>
            <a:effectLst/>
            <a:latin typeface="Arial" panose="020B0604020202020204" pitchFamily="34" charset="0"/>
          </a:endParaRPr>
        </a:p>
        <a:p>
          <a:pPr algn="l" rtl="0" fontAlgn="base">
            <a:buFont typeface="Arial" panose="020B0604020202020204" pitchFamily="34" charset="0"/>
            <a:buChar char="•"/>
          </a:pPr>
          <a:r>
            <a:rPr lang="en-US" sz="1200" b="0" i="0" u="none" strike="noStrike">
              <a:solidFill>
                <a:srgbClr val="000000"/>
              </a:solidFill>
              <a:effectLst/>
              <a:latin typeface="Calibri" panose="020F0502020204030204" pitchFamily="34" charset="0"/>
            </a:rPr>
            <a:t>To customize this slide for your state, access the </a:t>
          </a:r>
          <a:r>
            <a:rPr lang="en-US" sz="1200" b="1" i="0" u="none" strike="noStrike">
              <a:solidFill>
                <a:srgbClr val="000000"/>
              </a:solidFill>
              <a:effectLst/>
              <a:latin typeface="Calibri" panose="020F0502020204030204" pitchFamily="34" charset="0"/>
            </a:rPr>
            <a:t>“Slide 23– Visual” </a:t>
          </a:r>
          <a:r>
            <a:rPr lang="en-US" sz="1200" b="0" i="0" u="none" strike="noStrike">
              <a:solidFill>
                <a:srgbClr val="000000"/>
              </a:solidFill>
              <a:effectLst/>
              <a:latin typeface="Calibri" panose="020F0502020204030204" pitchFamily="34" charset="0"/>
            </a:rPr>
            <a:t>tab in the accompanying Databook and select the ‘Chart Filters’ option to the right of the chart. Click the ‘Select Data’ link in the bottom right-hand corner, select ‘Washington’ and ‘Edit’, then Excel will automatically navigate to the </a:t>
          </a:r>
          <a:r>
            <a:rPr lang="en-US" sz="1200" b="1" i="0" u="none" strike="noStrike">
              <a:solidFill>
                <a:srgbClr val="000000"/>
              </a:solidFill>
              <a:effectLst/>
              <a:latin typeface="Calibri" panose="020F0502020204030204" pitchFamily="34" charset="0"/>
            </a:rPr>
            <a:t>“Slide 23 and 24 – Data” </a:t>
          </a:r>
          <a:r>
            <a:rPr lang="en-US" sz="1200" b="0" i="0" u="none" strike="noStrike">
              <a:solidFill>
                <a:srgbClr val="000000"/>
              </a:solidFill>
              <a:effectLst/>
              <a:latin typeface="Calibri" panose="020F0502020204030204" pitchFamily="34" charset="0"/>
            </a:rPr>
            <a:t>tab</a:t>
          </a:r>
          <a:r>
            <a:rPr lang="en-US" sz="1200" b="1" i="0" u="none" strike="noStrike">
              <a:solidFill>
                <a:srgbClr val="000000"/>
              </a:solidFill>
              <a:effectLst/>
              <a:latin typeface="Calibri" panose="020F0502020204030204" pitchFamily="34" charset="0"/>
            </a:rPr>
            <a:t>. </a:t>
          </a:r>
          <a:r>
            <a:rPr lang="en-US" sz="1200" b="0" i="0" u="none" strike="noStrike">
              <a:solidFill>
                <a:srgbClr val="000000"/>
              </a:solidFill>
              <a:effectLst/>
              <a:latin typeface="Calibri" panose="020F0502020204030204" pitchFamily="34" charset="0"/>
            </a:rPr>
            <a:t>Now, delete the text in the ‘Series Name’ box and then select the cell in Column B (State_name) that corresponds to your state. Next, delete the text in the ‘Series value’ box and then select the cells in Column D (Share with Medical Debt in Collections, Overall) through Column F (Share with Medical Debt in Collections, Majority White Communities) that correspond to your state. Click ‘Ok’ and Excel will now return you to the </a:t>
          </a:r>
          <a:r>
            <a:rPr lang="en-US" sz="1200" b="1" i="0" u="none" strike="noStrike">
              <a:solidFill>
                <a:srgbClr val="000000"/>
              </a:solidFill>
              <a:effectLst/>
              <a:latin typeface="Calibri" panose="020F0502020204030204" pitchFamily="34" charset="0"/>
            </a:rPr>
            <a:t>“Slide 23– Visual” </a:t>
          </a:r>
          <a:r>
            <a:rPr lang="en-US" sz="1200" b="0" i="0" u="none" strike="noStrike">
              <a:solidFill>
                <a:srgbClr val="000000"/>
              </a:solidFill>
              <a:effectLst/>
              <a:latin typeface="Calibri" panose="020F0502020204030204" pitchFamily="34" charset="0"/>
            </a:rPr>
            <a:t>Tab.</a:t>
          </a:r>
          <a:r>
            <a:rPr lang="en-US" sz="1200" b="0" i="0">
              <a:solidFill>
                <a:srgbClr val="000000"/>
              </a:solidFill>
              <a:effectLst/>
              <a:latin typeface="Calibri" panose="020F0502020204030204" pitchFamily="34" charset="0"/>
            </a:rPr>
            <a:t>​</a:t>
          </a:r>
          <a:endParaRPr lang="en-US" sz="1200" b="0" i="0">
            <a:solidFill>
              <a:srgbClr val="444444"/>
            </a:solidFill>
            <a:effectLst/>
            <a:latin typeface="Arial" panose="020B0604020202020204" pitchFamily="34" charset="0"/>
          </a:endParaRPr>
        </a:p>
        <a:p>
          <a:pPr algn="l" rtl="0" fontAlgn="base">
            <a:buFont typeface="Arial" panose="020B0604020202020204" pitchFamily="34" charset="0"/>
            <a:buChar char="•"/>
          </a:pPr>
          <a:r>
            <a:rPr lang="en-US" sz="1200" b="0" i="0" u="none" strike="noStrike">
              <a:solidFill>
                <a:srgbClr val="000000"/>
              </a:solidFill>
              <a:effectLst/>
              <a:latin typeface="Calibri" panose="020F0502020204030204" pitchFamily="34" charset="0"/>
            </a:rPr>
            <a:t>Update the highlighted text in the infographic on this slide to highlight the most impactful trend in your state. For example, in the chart displayed on </a:t>
          </a:r>
          <a:r>
            <a:rPr lang="en-US" sz="1200" b="1" i="0" u="none" strike="noStrike">
              <a:solidFill>
                <a:srgbClr val="000000"/>
              </a:solidFill>
              <a:effectLst/>
              <a:latin typeface="Calibri" panose="020F0502020204030204" pitchFamily="34" charset="0"/>
            </a:rPr>
            <a:t>"Slide 23 -Visual" </a:t>
          </a:r>
          <a:r>
            <a:rPr lang="en-US" sz="1200" b="0" i="0" u="none" strike="noStrike">
              <a:solidFill>
                <a:srgbClr val="000000"/>
              </a:solidFill>
              <a:effectLst/>
              <a:latin typeface="Calibri" panose="020F0502020204030204" pitchFamily="34" charset="0"/>
            </a:rPr>
            <a:t>tab, the share of Washingtonians with medical debt in collections is 5%. The sample infographic therefore reflects "1 in every 20 individuals...". Finally, update all the yellow text in the takeaway callout box to reflect the findings that are generated from your selection.</a:t>
          </a:r>
          <a:endParaRPr lang="en-US" sz="1200" b="0" i="0">
            <a:solidFill>
              <a:srgbClr val="444444"/>
            </a:solidFill>
            <a:effectLst/>
            <a:latin typeface="Arial" panose="020B0604020202020204" pitchFamily="34" charset="0"/>
          </a:endParaRPr>
        </a:p>
      </xdr:txBody>
    </xdr:sp>
    <xdr:clientData/>
  </xdr:oneCellAnchor>
</xdr:wsDr>
</file>

<file path=xl/drawings/drawing15.xml><?xml version="1.0" encoding="utf-8"?>
<xdr:wsDr xmlns:xdr="http://schemas.openxmlformats.org/drawingml/2006/spreadsheetDrawing" xmlns:a="http://schemas.openxmlformats.org/drawingml/2006/main">
  <xdr:twoCellAnchor>
    <xdr:from>
      <xdr:col>0</xdr:col>
      <xdr:colOff>472439</xdr:colOff>
      <xdr:row>3</xdr:row>
      <xdr:rowOff>26669</xdr:rowOff>
    </xdr:from>
    <xdr:to>
      <xdr:col>11</xdr:col>
      <xdr:colOff>295274</xdr:colOff>
      <xdr:row>21</xdr:row>
      <xdr:rowOff>161924</xdr:rowOff>
    </xdr:to>
    <xdr:graphicFrame macro="">
      <xdr:nvGraphicFramePr>
        <xdr:cNvPr id="2" name="Chart 1">
          <a:extLst>
            <a:ext uri="{FF2B5EF4-FFF2-40B4-BE49-F238E27FC236}">
              <a16:creationId xmlns:a16="http://schemas.microsoft.com/office/drawing/2014/main" id="{00000000-0008-0000-1D00-000002000000}"/>
            </a:ext>
            <a:ext uri="{147F2762-F138-4A5C-976F-8EAC2B608ADB}">
              <a16:predDERef xmlns:a16="http://schemas.microsoft.com/office/drawing/2014/main" pred="{AA13F0B9-4BE9-2D56-C941-2E11F0009E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426719</xdr:colOff>
      <xdr:row>22</xdr:row>
      <xdr:rowOff>91440</xdr:rowOff>
    </xdr:from>
    <xdr:ext cx="6574715" cy="3646255"/>
    <xdr:sp macro="" textlink="">
      <xdr:nvSpPr>
        <xdr:cNvPr id="310" name="TextBox 2">
          <a:extLst>
            <a:ext uri="{FF2B5EF4-FFF2-40B4-BE49-F238E27FC236}">
              <a16:creationId xmlns:a16="http://schemas.microsoft.com/office/drawing/2014/main" id="{00000000-0008-0000-1D00-000036010000}"/>
            </a:ext>
          </a:extLst>
        </xdr:cNvPr>
        <xdr:cNvSpPr txBox="1"/>
      </xdr:nvSpPr>
      <xdr:spPr>
        <a:xfrm>
          <a:off x="426719" y="4130040"/>
          <a:ext cx="6574715" cy="3646255"/>
        </a:xfrm>
        <a:prstGeom prst="rect">
          <a:avLst/>
        </a:prstGeom>
        <a:solidFill>
          <a:schemeClr val="bg1"/>
        </a:solidFill>
        <a:ln>
          <a:solidFill>
            <a:schemeClr val="bg2">
              <a:lumMod val="9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rtl="0" fontAlgn="base"/>
          <a:r>
            <a:rPr lang="en-US" sz="1200" b="1" i="1" u="none" strike="noStrike">
              <a:solidFill>
                <a:srgbClr val="000000"/>
              </a:solidFill>
              <a:effectLst/>
              <a:latin typeface="Calibri" panose="020F0502020204030204" pitchFamily="34" charset="0"/>
            </a:rPr>
            <a:t>Instructions for Customization</a:t>
          </a:r>
          <a:r>
            <a:rPr lang="en-US" sz="1200" b="0" i="0">
              <a:solidFill>
                <a:srgbClr val="000000"/>
              </a:solidFill>
              <a:effectLst/>
              <a:latin typeface="Calibri" panose="020F0502020204030204" pitchFamily="34" charset="0"/>
            </a:rPr>
            <a:t>​</a:t>
          </a:r>
          <a:endParaRPr lang="en-US" sz="1200" b="0" i="0">
            <a:solidFill>
              <a:srgbClr val="444444"/>
            </a:solidFill>
            <a:effectLst/>
            <a:latin typeface="Calibri" panose="020F0502020204030204" pitchFamily="34" charset="0"/>
          </a:endParaRPr>
        </a:p>
        <a:p>
          <a:pPr algn="l" rtl="0" fontAlgn="base">
            <a:buFont typeface="Arial" panose="020B0604020202020204" pitchFamily="34" charset="0"/>
            <a:buChar char="•"/>
          </a:pPr>
          <a:r>
            <a:rPr lang="en-US" sz="1200" b="0" i="0" u="none" strike="noStrike">
              <a:solidFill>
                <a:srgbClr val="000000"/>
              </a:solidFill>
              <a:effectLst/>
              <a:latin typeface="Calibri" panose="020F0502020204030204" pitchFamily="34" charset="0"/>
            </a:rPr>
            <a:t>In</a:t>
          </a:r>
          <a:r>
            <a:rPr lang="en-US" sz="1200" b="1" i="0" u="none" strike="noStrike">
              <a:solidFill>
                <a:srgbClr val="000000"/>
              </a:solidFill>
              <a:effectLst/>
              <a:latin typeface="Calibri" panose="020F0502020204030204" pitchFamily="34" charset="0"/>
            </a:rPr>
            <a:t> </a:t>
          </a:r>
          <a:r>
            <a:rPr lang="en-US" sz="1200" b="0" i="0" u="none" strike="noStrike">
              <a:solidFill>
                <a:srgbClr val="000000"/>
              </a:solidFill>
              <a:effectLst/>
              <a:latin typeface="Calibri" panose="020F0502020204030204" pitchFamily="34" charset="0"/>
            </a:rPr>
            <a:t>the </a:t>
          </a:r>
          <a:r>
            <a:rPr lang="en-US" sz="1200" b="1" i="0" u="none" strike="noStrike">
              <a:solidFill>
                <a:srgbClr val="000000"/>
              </a:solidFill>
              <a:effectLst/>
              <a:latin typeface="Calibri" panose="020F0502020204030204" pitchFamily="34" charset="0"/>
            </a:rPr>
            <a:t>“Slide 24 – Visual” </a:t>
          </a:r>
          <a:r>
            <a:rPr lang="en-US" sz="1200" b="0" i="0" u="none" strike="noStrike">
              <a:solidFill>
                <a:srgbClr val="000000"/>
              </a:solidFill>
              <a:effectLst/>
              <a:latin typeface="Calibri" panose="020F0502020204030204" pitchFamily="34" charset="0"/>
            </a:rPr>
            <a:t>tab of the Databook, Manatt has used KFF data to generate a bar chart showing the median amount of medical debt in collections in Washington in 2022, stratified by all communities, communities of color, and majority white communities. </a:t>
          </a:r>
          <a:r>
            <a:rPr lang="en-US" sz="1200" b="0" i="0">
              <a:solidFill>
                <a:srgbClr val="000000"/>
              </a:solidFill>
              <a:effectLst/>
              <a:latin typeface="Calibri" panose="020F0502020204030204" pitchFamily="34" charset="0"/>
            </a:rPr>
            <a:t>​</a:t>
          </a:r>
          <a:endParaRPr lang="en-US" sz="1200" b="0" i="0">
            <a:solidFill>
              <a:srgbClr val="444444"/>
            </a:solidFill>
            <a:effectLst/>
            <a:latin typeface="Arial" panose="020B0604020202020204" pitchFamily="34" charset="0"/>
          </a:endParaRPr>
        </a:p>
        <a:p>
          <a:pPr algn="l" rtl="0" fontAlgn="base">
            <a:buFont typeface="Arial" panose="020B0604020202020204" pitchFamily="34" charset="0"/>
            <a:buChar char="•"/>
          </a:pPr>
          <a:r>
            <a:rPr lang="en-US" sz="1200" b="0" i="0" u="none" strike="noStrike">
              <a:solidFill>
                <a:srgbClr val="000000"/>
              </a:solidFill>
              <a:effectLst/>
              <a:latin typeface="Calibri" panose="020F0502020204030204" pitchFamily="34" charset="0"/>
            </a:rPr>
            <a:t>To customize this slide for your state, access the </a:t>
          </a:r>
          <a:r>
            <a:rPr lang="en-US" sz="1200" b="1" i="0" u="none" strike="noStrike">
              <a:solidFill>
                <a:srgbClr val="000000"/>
              </a:solidFill>
              <a:effectLst/>
              <a:latin typeface="Calibri" panose="020F0502020204030204" pitchFamily="34" charset="0"/>
            </a:rPr>
            <a:t>“Slide 24– Visual” </a:t>
          </a:r>
          <a:r>
            <a:rPr lang="en-US" sz="1200" b="0" i="0" u="none" strike="noStrike">
              <a:solidFill>
                <a:srgbClr val="000000"/>
              </a:solidFill>
              <a:effectLst/>
              <a:latin typeface="Calibri" panose="020F0502020204030204" pitchFamily="34" charset="0"/>
            </a:rPr>
            <a:t>tab in the Databook and select the ‘Chart Filters’ option to the right of the chart. Click the ‘Select Data’ link in the bottom right-hand corner, then select ‘Washington’ and ‘Edit’, then Excel will automatically navigate to the </a:t>
          </a:r>
          <a:r>
            <a:rPr lang="en-US" sz="1200" b="1" i="0" u="none" strike="noStrike">
              <a:solidFill>
                <a:srgbClr val="000000"/>
              </a:solidFill>
              <a:effectLst/>
              <a:latin typeface="Calibri" panose="020F0502020204030204" pitchFamily="34" charset="0"/>
            </a:rPr>
            <a:t>“Slide 23 and 24 – Data” </a:t>
          </a:r>
          <a:r>
            <a:rPr lang="en-US" sz="1200" b="0" i="0" u="none" strike="noStrike">
              <a:solidFill>
                <a:srgbClr val="000000"/>
              </a:solidFill>
              <a:effectLst/>
              <a:latin typeface="Calibri" panose="020F0502020204030204" pitchFamily="34" charset="0"/>
            </a:rPr>
            <a:t>tab</a:t>
          </a:r>
          <a:r>
            <a:rPr lang="en-US" sz="1200" b="1" i="0" u="none" strike="noStrike">
              <a:solidFill>
                <a:srgbClr val="000000"/>
              </a:solidFill>
              <a:effectLst/>
              <a:latin typeface="Calibri" panose="020F0502020204030204" pitchFamily="34" charset="0"/>
            </a:rPr>
            <a:t>. </a:t>
          </a:r>
          <a:r>
            <a:rPr lang="en-US" sz="1200" b="0" i="0" u="none" strike="noStrike">
              <a:solidFill>
                <a:srgbClr val="000000"/>
              </a:solidFill>
              <a:effectLst/>
              <a:latin typeface="Calibri" panose="020F0502020204030204" pitchFamily="34" charset="0"/>
            </a:rPr>
            <a:t>Now, delete the text in the ‘Series Name’ box and then select the cell in Column B (State_name) that corresponds to your state. Next, delete the text in the ‘Series value’ box and then select the cells in Column G (Median Medical Debt in Collections, All) through Column I (Median Medical Debt in Collections, Majority White Communities) that correspond to your state. Click ‘Ok’ and Excel will now return you to the </a:t>
          </a:r>
          <a:r>
            <a:rPr lang="en-US" sz="1200" b="1" i="0" u="none" strike="noStrike">
              <a:solidFill>
                <a:srgbClr val="000000"/>
              </a:solidFill>
              <a:effectLst/>
              <a:latin typeface="Calibri" panose="020F0502020204030204" pitchFamily="34" charset="0"/>
            </a:rPr>
            <a:t>“Slide 23– Visual” </a:t>
          </a:r>
          <a:r>
            <a:rPr lang="en-US" sz="1200" b="0" i="0" u="none" strike="noStrike">
              <a:solidFill>
                <a:srgbClr val="000000"/>
              </a:solidFill>
              <a:effectLst/>
              <a:latin typeface="Calibri" panose="020F0502020204030204" pitchFamily="34" charset="0"/>
            </a:rPr>
            <a:t>Tab.</a:t>
          </a:r>
          <a:r>
            <a:rPr lang="en-US" sz="1200" b="0" i="0">
              <a:solidFill>
                <a:srgbClr val="000000"/>
              </a:solidFill>
              <a:effectLst/>
              <a:latin typeface="Calibri" panose="020F0502020204030204" pitchFamily="34" charset="0"/>
            </a:rPr>
            <a:t>​</a:t>
          </a:r>
          <a:endParaRPr lang="en-US" sz="1200" b="0" i="0">
            <a:solidFill>
              <a:srgbClr val="444444"/>
            </a:solidFill>
            <a:effectLst/>
            <a:latin typeface="Arial" panose="020B0604020202020204" pitchFamily="34" charset="0"/>
          </a:endParaRPr>
        </a:p>
        <a:p>
          <a:pPr algn="l" rtl="0" fontAlgn="base">
            <a:buFont typeface="Arial" panose="020B0604020202020204" pitchFamily="34" charset="0"/>
            <a:buChar char="•"/>
          </a:pPr>
          <a:r>
            <a:rPr lang="en-US" sz="1200" b="0" i="0" u="none" strike="noStrike">
              <a:solidFill>
                <a:srgbClr val="000000"/>
              </a:solidFill>
              <a:effectLst/>
              <a:latin typeface="Calibri" panose="020F0502020204030204" pitchFamily="34" charset="0"/>
            </a:rPr>
            <a:t>Once a customized chart has been generated, copy and paste the chart into the slide, replacing the sample graphic. Adjust the sizing of the chart as appropriate, and adjust the colors and formatting as needed. For example, Manatt recommends adjusting the font of the categories for each of the corresponding bars to match in color or be in the same color theme for visual purposes. Finally, update all the yellow text in the banner and takeaway callout in the slide to reflect the findings that are generated from your selection.</a:t>
          </a:r>
          <a:endParaRPr lang="en-US" sz="1200" b="0" i="0">
            <a:solidFill>
              <a:srgbClr val="444444"/>
            </a:solidFill>
            <a:effectLst/>
            <a:latin typeface="Arial" panose="020B0604020202020204" pitchFamily="34" charset="0"/>
          </a:endParaRPr>
        </a:p>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5486400</xdr:colOff>
      <xdr:row>5</xdr:row>
      <xdr:rowOff>38100</xdr:rowOff>
    </xdr:from>
    <xdr:to>
      <xdr:col>3</xdr:col>
      <xdr:colOff>6507480</xdr:colOff>
      <xdr:row>5</xdr:row>
      <xdr:rowOff>205740</xdr:rowOff>
    </xdr:to>
    <xdr:sp macro="" textlink="">
      <xdr:nvSpPr>
        <xdr:cNvPr id="4" name="Rectangle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7985760" y="1638300"/>
          <a:ext cx="1021080" cy="1676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3185160</xdr:colOff>
      <xdr:row>5</xdr:row>
      <xdr:rowOff>198120</xdr:rowOff>
    </xdr:from>
    <xdr:to>
      <xdr:col>3</xdr:col>
      <xdr:colOff>6492240</xdr:colOff>
      <xdr:row>5</xdr:row>
      <xdr:rowOff>426720</xdr:rowOff>
    </xdr:to>
    <xdr:sp macro="" textlink="">
      <xdr:nvSpPr>
        <xdr:cNvPr id="5" name="Rectangle 4">
          <a:hlinkClick xmlns:r="http://schemas.openxmlformats.org/officeDocument/2006/relationships" r:id="rId2"/>
          <a:extLst>
            <a:ext uri="{FF2B5EF4-FFF2-40B4-BE49-F238E27FC236}">
              <a16:creationId xmlns:a16="http://schemas.microsoft.com/office/drawing/2014/main" id="{00000000-0008-0000-0100-000005000000}"/>
            </a:ext>
          </a:extLst>
        </xdr:cNvPr>
        <xdr:cNvSpPr/>
      </xdr:nvSpPr>
      <xdr:spPr>
        <a:xfrm>
          <a:off x="5684520" y="1798320"/>
          <a:ext cx="3307080"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5433060</xdr:colOff>
      <xdr:row>6</xdr:row>
      <xdr:rowOff>76200</xdr:rowOff>
    </xdr:from>
    <xdr:to>
      <xdr:col>3</xdr:col>
      <xdr:colOff>6431280</xdr:colOff>
      <xdr:row>6</xdr:row>
      <xdr:rowOff>205740</xdr:rowOff>
    </xdr:to>
    <xdr:sp macro="" textlink="">
      <xdr:nvSpPr>
        <xdr:cNvPr id="6" name="Rectangle 5">
          <a:hlinkClick xmlns:r="http://schemas.openxmlformats.org/officeDocument/2006/relationships" r:id="rId3"/>
          <a:extLst>
            <a:ext uri="{FF2B5EF4-FFF2-40B4-BE49-F238E27FC236}">
              <a16:creationId xmlns:a16="http://schemas.microsoft.com/office/drawing/2014/main" id="{00000000-0008-0000-0100-000006000000}"/>
            </a:ext>
          </a:extLst>
        </xdr:cNvPr>
        <xdr:cNvSpPr/>
      </xdr:nvSpPr>
      <xdr:spPr>
        <a:xfrm>
          <a:off x="7932420" y="2773680"/>
          <a:ext cx="998220" cy="1295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556260</xdr:colOff>
      <xdr:row>6</xdr:row>
      <xdr:rowOff>1135380</xdr:rowOff>
    </xdr:from>
    <xdr:to>
      <xdr:col>3</xdr:col>
      <xdr:colOff>6515100</xdr:colOff>
      <xdr:row>6</xdr:row>
      <xdr:rowOff>1272540</xdr:rowOff>
    </xdr:to>
    <xdr:sp macro="" textlink="">
      <xdr:nvSpPr>
        <xdr:cNvPr id="7" name="Rectangle 6">
          <a:hlinkClick xmlns:r="http://schemas.openxmlformats.org/officeDocument/2006/relationships" r:id="rId3"/>
          <a:extLst>
            <a:ext uri="{FF2B5EF4-FFF2-40B4-BE49-F238E27FC236}">
              <a16:creationId xmlns:a16="http://schemas.microsoft.com/office/drawing/2014/main" id="{00000000-0008-0000-0100-000007000000}"/>
            </a:ext>
          </a:extLst>
        </xdr:cNvPr>
        <xdr:cNvSpPr/>
      </xdr:nvSpPr>
      <xdr:spPr>
        <a:xfrm>
          <a:off x="3055620" y="3832860"/>
          <a:ext cx="5958840" cy="1371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2087880</xdr:colOff>
      <xdr:row>7</xdr:row>
      <xdr:rowOff>129540</xdr:rowOff>
    </xdr:from>
    <xdr:to>
      <xdr:col>3</xdr:col>
      <xdr:colOff>5410200</xdr:colOff>
      <xdr:row>7</xdr:row>
      <xdr:rowOff>342900</xdr:rowOff>
    </xdr:to>
    <xdr:sp macro="" textlink="">
      <xdr:nvSpPr>
        <xdr:cNvPr id="8" name="Rectangle 7">
          <a:hlinkClick xmlns:r="http://schemas.openxmlformats.org/officeDocument/2006/relationships" r:id="rId4"/>
          <a:extLst>
            <a:ext uri="{FF2B5EF4-FFF2-40B4-BE49-F238E27FC236}">
              <a16:creationId xmlns:a16="http://schemas.microsoft.com/office/drawing/2014/main" id="{00000000-0008-0000-0100-000008000000}"/>
            </a:ext>
          </a:extLst>
        </xdr:cNvPr>
        <xdr:cNvSpPr/>
      </xdr:nvSpPr>
      <xdr:spPr>
        <a:xfrm>
          <a:off x="4587240" y="4312920"/>
          <a:ext cx="3322320" cy="213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2583180</xdr:colOff>
      <xdr:row>7</xdr:row>
      <xdr:rowOff>632460</xdr:rowOff>
    </xdr:from>
    <xdr:to>
      <xdr:col>3</xdr:col>
      <xdr:colOff>6408420</xdr:colOff>
      <xdr:row>7</xdr:row>
      <xdr:rowOff>830580</xdr:rowOff>
    </xdr:to>
    <xdr:sp macro="" textlink="">
      <xdr:nvSpPr>
        <xdr:cNvPr id="9" name="Rectangle 8">
          <a:hlinkClick xmlns:r="http://schemas.openxmlformats.org/officeDocument/2006/relationships" r:id="rId5"/>
          <a:extLst>
            <a:ext uri="{FF2B5EF4-FFF2-40B4-BE49-F238E27FC236}">
              <a16:creationId xmlns:a16="http://schemas.microsoft.com/office/drawing/2014/main" id="{00000000-0008-0000-0100-000009000000}"/>
            </a:ext>
          </a:extLst>
        </xdr:cNvPr>
        <xdr:cNvSpPr/>
      </xdr:nvSpPr>
      <xdr:spPr>
        <a:xfrm>
          <a:off x="5082540" y="4815840"/>
          <a:ext cx="3825240" cy="1981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5760720</xdr:colOff>
      <xdr:row>8</xdr:row>
      <xdr:rowOff>883920</xdr:rowOff>
    </xdr:from>
    <xdr:to>
      <xdr:col>3</xdr:col>
      <xdr:colOff>6019800</xdr:colOff>
      <xdr:row>8</xdr:row>
      <xdr:rowOff>1043940</xdr:rowOff>
    </xdr:to>
    <xdr:sp macro="" textlink="">
      <xdr:nvSpPr>
        <xdr:cNvPr id="10" name="Rectangle 9">
          <a:hlinkClick xmlns:r="http://schemas.openxmlformats.org/officeDocument/2006/relationships" r:id="rId6"/>
          <a:extLst>
            <a:ext uri="{FF2B5EF4-FFF2-40B4-BE49-F238E27FC236}">
              <a16:creationId xmlns:a16="http://schemas.microsoft.com/office/drawing/2014/main" id="{00000000-0008-0000-0100-00000A000000}"/>
            </a:ext>
          </a:extLst>
        </xdr:cNvPr>
        <xdr:cNvSpPr/>
      </xdr:nvSpPr>
      <xdr:spPr>
        <a:xfrm>
          <a:off x="8260080" y="6096000"/>
          <a:ext cx="259080" cy="1600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5524500</xdr:colOff>
      <xdr:row>12</xdr:row>
      <xdr:rowOff>342900</xdr:rowOff>
    </xdr:from>
    <xdr:to>
      <xdr:col>3</xdr:col>
      <xdr:colOff>6621780</xdr:colOff>
      <xdr:row>12</xdr:row>
      <xdr:rowOff>472440</xdr:rowOff>
    </xdr:to>
    <xdr:sp macro="" textlink="">
      <xdr:nvSpPr>
        <xdr:cNvPr id="11" name="Rectangle 10">
          <a:hlinkClick xmlns:r="http://schemas.openxmlformats.org/officeDocument/2006/relationships" r:id="rId7"/>
          <a:extLst>
            <a:ext uri="{FF2B5EF4-FFF2-40B4-BE49-F238E27FC236}">
              <a16:creationId xmlns:a16="http://schemas.microsoft.com/office/drawing/2014/main" id="{00000000-0008-0000-0100-00000B000000}"/>
            </a:ext>
          </a:extLst>
        </xdr:cNvPr>
        <xdr:cNvSpPr/>
      </xdr:nvSpPr>
      <xdr:spPr>
        <a:xfrm>
          <a:off x="8023860" y="10142220"/>
          <a:ext cx="1097280" cy="1295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5524500</xdr:colOff>
      <xdr:row>13</xdr:row>
      <xdr:rowOff>342900</xdr:rowOff>
    </xdr:from>
    <xdr:to>
      <xdr:col>3</xdr:col>
      <xdr:colOff>6621780</xdr:colOff>
      <xdr:row>13</xdr:row>
      <xdr:rowOff>472440</xdr:rowOff>
    </xdr:to>
    <xdr:sp macro="" textlink="">
      <xdr:nvSpPr>
        <xdr:cNvPr id="12" name="Rectangle 11">
          <a:hlinkClick xmlns:r="http://schemas.openxmlformats.org/officeDocument/2006/relationships" r:id="rId7"/>
          <a:extLst>
            <a:ext uri="{FF2B5EF4-FFF2-40B4-BE49-F238E27FC236}">
              <a16:creationId xmlns:a16="http://schemas.microsoft.com/office/drawing/2014/main" id="{00000000-0008-0000-0100-00000C000000}"/>
            </a:ext>
          </a:extLst>
        </xdr:cNvPr>
        <xdr:cNvSpPr/>
      </xdr:nvSpPr>
      <xdr:spPr>
        <a:xfrm>
          <a:off x="8022167" y="10155767"/>
          <a:ext cx="1097280" cy="1295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1236133</xdr:colOff>
      <xdr:row>16</xdr:row>
      <xdr:rowOff>160866</xdr:rowOff>
    </xdr:from>
    <xdr:to>
      <xdr:col>3</xdr:col>
      <xdr:colOff>3276600</xdr:colOff>
      <xdr:row>16</xdr:row>
      <xdr:rowOff>397933</xdr:rowOff>
    </xdr:to>
    <xdr:sp macro="" textlink="">
      <xdr:nvSpPr>
        <xdr:cNvPr id="13" name="Rectangle 12">
          <a:hlinkClick xmlns:r="http://schemas.openxmlformats.org/officeDocument/2006/relationships" r:id="rId8"/>
          <a:extLst>
            <a:ext uri="{FF2B5EF4-FFF2-40B4-BE49-F238E27FC236}">
              <a16:creationId xmlns:a16="http://schemas.microsoft.com/office/drawing/2014/main" id="{00000000-0008-0000-0100-00000D000000}"/>
            </a:ext>
          </a:extLst>
        </xdr:cNvPr>
        <xdr:cNvSpPr/>
      </xdr:nvSpPr>
      <xdr:spPr>
        <a:xfrm>
          <a:off x="3733800" y="12767733"/>
          <a:ext cx="2040467" cy="2370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5198533</xdr:colOff>
      <xdr:row>16</xdr:row>
      <xdr:rowOff>211666</xdr:rowOff>
    </xdr:from>
    <xdr:to>
      <xdr:col>4</xdr:col>
      <xdr:colOff>16933</xdr:colOff>
      <xdr:row>16</xdr:row>
      <xdr:rowOff>414866</xdr:rowOff>
    </xdr:to>
    <xdr:sp macro="" textlink="">
      <xdr:nvSpPr>
        <xdr:cNvPr id="14" name="Rectangle 13">
          <a:hlinkClick xmlns:r="http://schemas.openxmlformats.org/officeDocument/2006/relationships" r:id="rId9"/>
          <a:extLst>
            <a:ext uri="{FF2B5EF4-FFF2-40B4-BE49-F238E27FC236}">
              <a16:creationId xmlns:a16="http://schemas.microsoft.com/office/drawing/2014/main" id="{00000000-0008-0000-0100-00000E000000}"/>
            </a:ext>
          </a:extLst>
        </xdr:cNvPr>
        <xdr:cNvSpPr/>
      </xdr:nvSpPr>
      <xdr:spPr>
        <a:xfrm>
          <a:off x="7696200" y="12818533"/>
          <a:ext cx="1490133" cy="203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1236133</xdr:colOff>
      <xdr:row>17</xdr:row>
      <xdr:rowOff>160866</xdr:rowOff>
    </xdr:from>
    <xdr:to>
      <xdr:col>3</xdr:col>
      <xdr:colOff>3276600</xdr:colOff>
      <xdr:row>17</xdr:row>
      <xdr:rowOff>397933</xdr:rowOff>
    </xdr:to>
    <xdr:sp macro="" textlink="">
      <xdr:nvSpPr>
        <xdr:cNvPr id="15" name="Rectangle 14">
          <a:hlinkClick xmlns:r="http://schemas.openxmlformats.org/officeDocument/2006/relationships" r:id="rId8"/>
          <a:extLst>
            <a:ext uri="{FF2B5EF4-FFF2-40B4-BE49-F238E27FC236}">
              <a16:creationId xmlns:a16="http://schemas.microsoft.com/office/drawing/2014/main" id="{00000000-0008-0000-0100-00000F000000}"/>
            </a:ext>
          </a:extLst>
        </xdr:cNvPr>
        <xdr:cNvSpPr/>
      </xdr:nvSpPr>
      <xdr:spPr>
        <a:xfrm>
          <a:off x="3733800" y="12767733"/>
          <a:ext cx="2040467" cy="2370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5198533</xdr:colOff>
      <xdr:row>17</xdr:row>
      <xdr:rowOff>211666</xdr:rowOff>
    </xdr:from>
    <xdr:to>
      <xdr:col>4</xdr:col>
      <xdr:colOff>16933</xdr:colOff>
      <xdr:row>17</xdr:row>
      <xdr:rowOff>414866</xdr:rowOff>
    </xdr:to>
    <xdr:sp macro="" textlink="">
      <xdr:nvSpPr>
        <xdr:cNvPr id="16" name="Rectangle 15">
          <a:hlinkClick xmlns:r="http://schemas.openxmlformats.org/officeDocument/2006/relationships" r:id="rId9"/>
          <a:extLst>
            <a:ext uri="{FF2B5EF4-FFF2-40B4-BE49-F238E27FC236}">
              <a16:creationId xmlns:a16="http://schemas.microsoft.com/office/drawing/2014/main" id="{00000000-0008-0000-0100-000010000000}"/>
            </a:ext>
          </a:extLst>
        </xdr:cNvPr>
        <xdr:cNvSpPr/>
      </xdr:nvSpPr>
      <xdr:spPr>
        <a:xfrm>
          <a:off x="7696200" y="12818533"/>
          <a:ext cx="1490133" cy="203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5524500</xdr:colOff>
      <xdr:row>14</xdr:row>
      <xdr:rowOff>342900</xdr:rowOff>
    </xdr:from>
    <xdr:to>
      <xdr:col>3</xdr:col>
      <xdr:colOff>6621780</xdr:colOff>
      <xdr:row>14</xdr:row>
      <xdr:rowOff>472440</xdr:rowOff>
    </xdr:to>
    <xdr:sp macro="" textlink="">
      <xdr:nvSpPr>
        <xdr:cNvPr id="17" name="Rectangle 16">
          <a:hlinkClick xmlns:r="http://schemas.openxmlformats.org/officeDocument/2006/relationships" r:id="rId7"/>
          <a:extLst>
            <a:ext uri="{FF2B5EF4-FFF2-40B4-BE49-F238E27FC236}">
              <a16:creationId xmlns:a16="http://schemas.microsoft.com/office/drawing/2014/main" id="{00000000-0008-0000-0100-000011000000}"/>
            </a:ext>
          </a:extLst>
        </xdr:cNvPr>
        <xdr:cNvSpPr/>
      </xdr:nvSpPr>
      <xdr:spPr>
        <a:xfrm>
          <a:off x="8032750" y="11201400"/>
          <a:ext cx="1095375"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1930400</xdr:colOff>
      <xdr:row>5</xdr:row>
      <xdr:rowOff>1219200</xdr:rowOff>
    </xdr:from>
    <xdr:to>
      <xdr:col>3</xdr:col>
      <xdr:colOff>2108200</xdr:colOff>
      <xdr:row>5</xdr:row>
      <xdr:rowOff>1346200</xdr:rowOff>
    </xdr:to>
    <xdr:sp macro="" textlink="">
      <xdr:nvSpPr>
        <xdr:cNvPr id="18" name="Rectangle 17">
          <a:hlinkClick xmlns:r="http://schemas.openxmlformats.org/officeDocument/2006/relationships" r:id="rId10"/>
          <a:extLst>
            <a:ext uri="{FF2B5EF4-FFF2-40B4-BE49-F238E27FC236}">
              <a16:creationId xmlns:a16="http://schemas.microsoft.com/office/drawing/2014/main" id="{00000000-0008-0000-0100-000012000000}"/>
            </a:ext>
          </a:extLst>
        </xdr:cNvPr>
        <xdr:cNvSpPr/>
      </xdr:nvSpPr>
      <xdr:spPr>
        <a:xfrm>
          <a:off x="4428067" y="2819400"/>
          <a:ext cx="177800"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5486400</xdr:colOff>
      <xdr:row>6</xdr:row>
      <xdr:rowOff>38100</xdr:rowOff>
    </xdr:from>
    <xdr:to>
      <xdr:col>3</xdr:col>
      <xdr:colOff>6507480</xdr:colOff>
      <xdr:row>6</xdr:row>
      <xdr:rowOff>205740</xdr:rowOff>
    </xdr:to>
    <xdr:sp macro="" textlink="">
      <xdr:nvSpPr>
        <xdr:cNvPr id="19" name="Rectangle 18">
          <a:hlinkClick xmlns:r="http://schemas.openxmlformats.org/officeDocument/2006/relationships" r:id="rId1"/>
          <a:extLst>
            <a:ext uri="{FF2B5EF4-FFF2-40B4-BE49-F238E27FC236}">
              <a16:creationId xmlns:a16="http://schemas.microsoft.com/office/drawing/2014/main" id="{00000000-0008-0000-0100-000013000000}"/>
            </a:ext>
          </a:extLst>
        </xdr:cNvPr>
        <xdr:cNvSpPr/>
      </xdr:nvSpPr>
      <xdr:spPr>
        <a:xfrm>
          <a:off x="7984067" y="1638300"/>
          <a:ext cx="1021080" cy="1676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3185160</xdr:colOff>
      <xdr:row>6</xdr:row>
      <xdr:rowOff>198120</xdr:rowOff>
    </xdr:from>
    <xdr:to>
      <xdr:col>3</xdr:col>
      <xdr:colOff>6492240</xdr:colOff>
      <xdr:row>6</xdr:row>
      <xdr:rowOff>426720</xdr:rowOff>
    </xdr:to>
    <xdr:sp macro="" textlink="">
      <xdr:nvSpPr>
        <xdr:cNvPr id="20" name="Rectangle 19">
          <a:hlinkClick xmlns:r="http://schemas.openxmlformats.org/officeDocument/2006/relationships" r:id="rId2"/>
          <a:extLst>
            <a:ext uri="{FF2B5EF4-FFF2-40B4-BE49-F238E27FC236}">
              <a16:creationId xmlns:a16="http://schemas.microsoft.com/office/drawing/2014/main" id="{00000000-0008-0000-0100-000014000000}"/>
            </a:ext>
          </a:extLst>
        </xdr:cNvPr>
        <xdr:cNvSpPr/>
      </xdr:nvSpPr>
      <xdr:spPr>
        <a:xfrm>
          <a:off x="5682827" y="1798320"/>
          <a:ext cx="3307080"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1930400</xdr:colOff>
      <xdr:row>6</xdr:row>
      <xdr:rowOff>1219200</xdr:rowOff>
    </xdr:from>
    <xdr:to>
      <xdr:col>3</xdr:col>
      <xdr:colOff>2108200</xdr:colOff>
      <xdr:row>6</xdr:row>
      <xdr:rowOff>1346200</xdr:rowOff>
    </xdr:to>
    <xdr:sp macro="" textlink="">
      <xdr:nvSpPr>
        <xdr:cNvPr id="21" name="Rectangle 20">
          <a:hlinkClick xmlns:r="http://schemas.openxmlformats.org/officeDocument/2006/relationships" r:id="rId10"/>
          <a:extLst>
            <a:ext uri="{FF2B5EF4-FFF2-40B4-BE49-F238E27FC236}">
              <a16:creationId xmlns:a16="http://schemas.microsoft.com/office/drawing/2014/main" id="{00000000-0008-0000-0100-000015000000}"/>
            </a:ext>
          </a:extLst>
        </xdr:cNvPr>
        <xdr:cNvSpPr/>
      </xdr:nvSpPr>
      <xdr:spPr>
        <a:xfrm>
          <a:off x="4428067" y="2819400"/>
          <a:ext cx="177800"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42332</xdr:colOff>
      <xdr:row>0</xdr:row>
      <xdr:rowOff>314536</xdr:rowOff>
    </xdr:from>
    <xdr:to>
      <xdr:col>3</xdr:col>
      <xdr:colOff>89188</xdr:colOff>
      <xdr:row>0</xdr:row>
      <xdr:rowOff>779875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xdr:blipFill>
      <xdr:spPr bwMode="auto">
        <a:xfrm>
          <a:off x="285749" y="314536"/>
          <a:ext cx="2311689" cy="4653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590550</xdr:colOff>
      <xdr:row>3</xdr:row>
      <xdr:rowOff>76200</xdr:rowOff>
    </xdr:from>
    <xdr:to>
      <xdr:col>4</xdr:col>
      <xdr:colOff>144780</xdr:colOff>
      <xdr:row>18</xdr:row>
      <xdr:rowOff>112395</xdr:rowOff>
    </xdr:to>
    <xdr:graphicFrame macro="">
      <xdr:nvGraphicFramePr>
        <xdr:cNvPr id="5" name="Chart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283732</xdr:colOff>
      <xdr:row>1</xdr:row>
      <xdr:rowOff>154976</xdr:rowOff>
    </xdr:from>
    <xdr:to>
      <xdr:col>16</xdr:col>
      <xdr:colOff>204107</xdr:colOff>
      <xdr:row>34</xdr:row>
      <xdr:rowOff>122465</xdr:rowOff>
    </xdr:to>
    <xdr:graphicFrame macro="">
      <xdr:nvGraphicFramePr>
        <xdr:cNvPr id="2" name="Chart 2">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163830</xdr:colOff>
      <xdr:row>3</xdr:row>
      <xdr:rowOff>34290</xdr:rowOff>
    </xdr:from>
    <xdr:to>
      <xdr:col>16</xdr:col>
      <xdr:colOff>367665</xdr:colOff>
      <xdr:row>29</xdr:row>
      <xdr:rowOff>124796</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354330</xdr:colOff>
      <xdr:row>2</xdr:row>
      <xdr:rowOff>38100</xdr:rowOff>
    </xdr:from>
    <xdr:to>
      <xdr:col>5</xdr:col>
      <xdr:colOff>792480</xdr:colOff>
      <xdr:row>21</xdr:row>
      <xdr:rowOff>45720</xdr:rowOff>
    </xdr:to>
    <xdr:graphicFrame macro="">
      <xdr:nvGraphicFramePr>
        <xdr:cNvPr id="3" name="Chart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266065</xdr:colOff>
      <xdr:row>2</xdr:row>
      <xdr:rowOff>106680</xdr:rowOff>
    </xdr:from>
    <xdr:to>
      <xdr:col>15</xdr:col>
      <xdr:colOff>496291</xdr:colOff>
      <xdr:row>29</xdr:row>
      <xdr:rowOff>22790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297180</xdr:colOff>
      <xdr:row>29</xdr:row>
      <xdr:rowOff>119743</xdr:rowOff>
    </xdr:from>
    <xdr:ext cx="9380220" cy="3286156"/>
    <xdr:sp macro="" textlink="">
      <xdr:nvSpPr>
        <xdr:cNvPr id="17" name="TextBox 2">
          <a:extLst>
            <a:ext uri="{FF2B5EF4-FFF2-40B4-BE49-F238E27FC236}">
              <a16:creationId xmlns:a16="http://schemas.microsoft.com/office/drawing/2014/main" id="{00000000-0008-0000-0A00-000011000000}"/>
            </a:ext>
          </a:extLst>
        </xdr:cNvPr>
        <xdr:cNvSpPr txBox="1"/>
      </xdr:nvSpPr>
      <xdr:spPr>
        <a:xfrm>
          <a:off x="297180" y="5438503"/>
          <a:ext cx="9380220" cy="328615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rtl="0" eaLnBrk="1" latinLnBrk="0" hangingPunct="1"/>
          <a:r>
            <a:rPr lang="en-US" sz="1200" b="1" i="1" u="sng">
              <a:solidFill>
                <a:schemeClr val="tx1"/>
              </a:solidFill>
              <a:effectLst/>
              <a:latin typeface="+mn-lt"/>
              <a:ea typeface="+mn-ea"/>
              <a:cs typeface="+mn-cs"/>
            </a:rPr>
            <a:t>Instructions for Customization: </a:t>
          </a:r>
          <a:endParaRPr lang="en-US" sz="1200" u="sng">
            <a:effectLst/>
          </a:endParaRPr>
        </a:p>
        <a:p>
          <a:pPr algn="l" rtl="0" fontAlgn="base">
            <a:buFont typeface="Arial" panose="020B0604020202020204" pitchFamily="34" charset="0"/>
            <a:buChar char="•"/>
          </a:pPr>
          <a:r>
            <a:rPr lang="en-US" sz="1200" b="0" i="0" u="none" strike="noStrike">
              <a:solidFill>
                <a:srgbClr val="000000"/>
              </a:solidFill>
              <a:effectLst/>
              <a:latin typeface="Calibri" panose="020F0502020204030204" pitchFamily="34" charset="0"/>
            </a:rPr>
            <a:t>In</a:t>
          </a:r>
          <a:r>
            <a:rPr lang="en-US" sz="1200" b="1" i="0" u="none" strike="noStrike">
              <a:solidFill>
                <a:srgbClr val="000000"/>
              </a:solidFill>
              <a:effectLst/>
              <a:latin typeface="Calibri" panose="020F0502020204030204" pitchFamily="34" charset="0"/>
            </a:rPr>
            <a:t> </a:t>
          </a:r>
          <a:r>
            <a:rPr lang="en-US" sz="1200" b="0" i="0" u="none" strike="noStrike">
              <a:solidFill>
                <a:srgbClr val="000000"/>
              </a:solidFill>
              <a:effectLst/>
              <a:latin typeface="Calibri" panose="020F0502020204030204" pitchFamily="34" charset="0"/>
            </a:rPr>
            <a:t>the “</a:t>
          </a:r>
          <a:r>
            <a:rPr lang="en-US" sz="1200" b="1" i="0" u="none" strike="noStrike">
              <a:solidFill>
                <a:srgbClr val="000000"/>
              </a:solidFill>
              <a:effectLst/>
              <a:latin typeface="Calibri" panose="020F0502020204030204" pitchFamily="34" charset="0"/>
            </a:rPr>
            <a:t>Slide 16 – Visual</a:t>
          </a:r>
          <a:r>
            <a:rPr lang="en-US" sz="1200" b="0" i="0" u="none" strike="noStrike">
              <a:solidFill>
                <a:srgbClr val="000000"/>
              </a:solidFill>
              <a:effectLst/>
              <a:latin typeface="Calibri" panose="020F0502020204030204" pitchFamily="34" charset="0"/>
            </a:rPr>
            <a:t>” tab of the Databook, Manatt has used CMS data to generate a line graph of per capita personal health care spending (in dollars) from 2000 – 2020, in five-year increments, for the US, Washington, and selected peer states. </a:t>
          </a:r>
          <a:r>
            <a:rPr lang="en-US" sz="1200" b="0" i="0">
              <a:solidFill>
                <a:srgbClr val="000000"/>
              </a:solidFill>
              <a:effectLst/>
              <a:latin typeface="Calibri" panose="020F0502020204030204" pitchFamily="34" charset="0"/>
            </a:rPr>
            <a:t>​</a:t>
          </a:r>
          <a:endParaRPr lang="en-US" sz="1200" b="0" i="0">
            <a:solidFill>
              <a:srgbClr val="444444"/>
            </a:solidFill>
            <a:effectLst/>
            <a:latin typeface="Arial" panose="020B0604020202020204" pitchFamily="34" charset="0"/>
          </a:endParaRPr>
        </a:p>
        <a:p>
          <a:pPr algn="l" rtl="0" fontAlgn="base">
            <a:buFont typeface="Arial" panose="020B0604020202020204" pitchFamily="34" charset="0"/>
            <a:buChar char="•"/>
          </a:pPr>
          <a:r>
            <a:rPr lang="en-US" sz="1200" b="0" i="0" u="none" strike="noStrike">
              <a:solidFill>
                <a:srgbClr val="000000"/>
              </a:solidFill>
              <a:effectLst/>
              <a:latin typeface="Calibri" panose="020F0502020204030204" pitchFamily="34" charset="0"/>
            </a:rPr>
            <a:t>To customize this slide for your state, access the “</a:t>
          </a:r>
          <a:r>
            <a:rPr lang="en-US" sz="1200" b="1" i="0" u="none" strike="noStrike">
              <a:solidFill>
                <a:srgbClr val="000000"/>
              </a:solidFill>
              <a:effectLst/>
              <a:latin typeface="Calibri" panose="020F0502020204030204" pitchFamily="34" charset="0"/>
            </a:rPr>
            <a:t>Slide 16 – Data</a:t>
          </a:r>
          <a:r>
            <a:rPr lang="en-US" sz="1200" b="0" i="0" u="none" strike="noStrike">
              <a:solidFill>
                <a:srgbClr val="000000"/>
              </a:solidFill>
              <a:effectLst/>
              <a:latin typeface="Calibri" panose="020F0502020204030204" pitchFamily="34" charset="0"/>
            </a:rPr>
            <a:t>” tab in the accompanying Databook and select the filter option on the righthand side of the displayed line graph. Uncheck all filters and select the state or region for desired display on the line chart.</a:t>
          </a:r>
          <a:r>
            <a:rPr lang="en-US" sz="1200" b="0" i="0">
              <a:solidFill>
                <a:srgbClr val="000000"/>
              </a:solidFill>
              <a:effectLst/>
              <a:latin typeface="Calibri" panose="020F0502020204030204" pitchFamily="34" charset="0"/>
            </a:rPr>
            <a:t>​</a:t>
          </a:r>
          <a:endParaRPr lang="en-US" sz="1200" b="0" i="0">
            <a:solidFill>
              <a:srgbClr val="444444"/>
            </a:solidFill>
            <a:effectLst/>
            <a:latin typeface="Arial" panose="020B0604020202020204" pitchFamily="34" charset="0"/>
          </a:endParaRPr>
        </a:p>
        <a:p>
          <a:pPr algn="l" rtl="0" fontAlgn="base">
            <a:buFont typeface="Arial" panose="020B0604020202020204" pitchFamily="34" charset="0"/>
            <a:buChar char="•"/>
          </a:pPr>
          <a:r>
            <a:rPr lang="en-US" sz="1200" b="0" i="0" u="none" strike="noStrike">
              <a:solidFill>
                <a:srgbClr val="000000"/>
              </a:solidFill>
              <a:effectLst/>
              <a:latin typeface="Calibri" panose="020F0502020204030204" pitchFamily="34" charset="0"/>
            </a:rPr>
            <a:t>In the </a:t>
          </a:r>
          <a:r>
            <a:rPr lang="en-US" sz="1200" b="1" i="0" u="none" strike="noStrike">
              <a:solidFill>
                <a:srgbClr val="000000"/>
              </a:solidFill>
              <a:effectLst/>
              <a:latin typeface="Calibri" panose="020F0502020204030204" pitchFamily="34" charset="0"/>
            </a:rPr>
            <a:t>“Slide 16 – Visual” </a:t>
          </a:r>
          <a:r>
            <a:rPr lang="en-US" sz="1200" b="0" i="0" u="none" strike="noStrike">
              <a:solidFill>
                <a:srgbClr val="000000"/>
              </a:solidFill>
              <a:effectLst/>
              <a:latin typeface="Calibri" panose="020F0502020204030204" pitchFamily="34" charset="0"/>
            </a:rPr>
            <a:t>tab, select the trendline, then select the data point for the 2020 per capita spending point only on that trendline. Right click on that data point, and a dropdown will appear. Find the "Add Data Label" option in the dropdown, and hover your mouse over the arrow on the right of the “Add Data Label” option. Two options will appear – “Add Data Label” and "Add Data Callout". Select “Add Data Callout”. Note: if that option is not working, instead, select the 2020 per capita spending point on the desired trendline, right click that data point, and add a standard data label. Then, click the data label that is generated, and in the top righthand side of the Toolbar on the Excel screen, select "Shape Format." Under Shape Format, select "Edit Shape" and select the callout shape. Create data labels for each of the trendlines in the chart. </a:t>
          </a:r>
          <a:r>
            <a:rPr lang="en-US" sz="1200" b="0" i="0">
              <a:solidFill>
                <a:srgbClr val="000000"/>
              </a:solidFill>
              <a:effectLst/>
              <a:latin typeface="Calibri" panose="020F0502020204030204" pitchFamily="34" charset="0"/>
            </a:rPr>
            <a:t>​</a:t>
          </a:r>
          <a:endParaRPr lang="en-US" sz="1200" b="0" i="0">
            <a:solidFill>
              <a:srgbClr val="444444"/>
            </a:solidFill>
            <a:effectLst/>
            <a:latin typeface="Arial" panose="020B0604020202020204" pitchFamily="34" charset="0"/>
          </a:endParaRPr>
        </a:p>
        <a:p>
          <a:pPr algn="l" rtl="0" fontAlgn="base">
            <a:buFont typeface="Arial" panose="020B0604020202020204" pitchFamily="34" charset="0"/>
            <a:buChar char="•"/>
          </a:pPr>
          <a:r>
            <a:rPr lang="en-US" sz="1200" b="0" i="0" u="none" strike="noStrike">
              <a:solidFill>
                <a:srgbClr val="000000"/>
              </a:solidFill>
              <a:effectLst/>
              <a:latin typeface="Calibri" panose="020F0502020204030204" pitchFamily="34" charset="0"/>
            </a:rPr>
            <a:t>For each data callout, populate the state and dollar value by right clicking the data callout, selecting “Format Data Label”, and check Series (the state, region, or US selected) and check Value (will display health care spending in dollars). </a:t>
          </a:r>
          <a:r>
            <a:rPr lang="en-US" sz="1200" b="0" i="0">
              <a:solidFill>
                <a:srgbClr val="000000"/>
              </a:solidFill>
              <a:effectLst/>
              <a:latin typeface="Calibri" panose="020F0502020204030204" pitchFamily="34" charset="0"/>
            </a:rPr>
            <a:t>​</a:t>
          </a:r>
          <a:endParaRPr lang="en-US" sz="1200" b="0" i="0">
            <a:solidFill>
              <a:srgbClr val="444444"/>
            </a:solidFill>
            <a:effectLst/>
            <a:latin typeface="Arial" panose="020B0604020202020204" pitchFamily="34" charset="0"/>
          </a:endParaRPr>
        </a:p>
        <a:p>
          <a:pPr algn="l" rtl="0" fontAlgn="base">
            <a:buFont typeface="Arial" panose="020B0604020202020204" pitchFamily="34" charset="0"/>
            <a:buChar char="•"/>
          </a:pPr>
          <a:r>
            <a:rPr lang="en-US" sz="1200" b="0" i="0" u="none" strike="noStrike">
              <a:solidFill>
                <a:srgbClr val="000000"/>
              </a:solidFill>
              <a:effectLst/>
              <a:latin typeface="Calibri" panose="020F0502020204030204" pitchFamily="34" charset="0"/>
            </a:rPr>
            <a:t>Once a customized chart has been generated, copy and paste this chart into the corresponding slide, replacing the sample graphic. Adjust the sizing of the chart as appropriate and adjust the colors of the trend lines in PowerPoint to emphasize your state (for example, Washington State is highlighted in yellow, while peer states are colored in various shades of blue). Then, update all of the yellow text in the takeaway/narrative callout to reflect the findings of the trend lines that are generated from your selection.</a:t>
          </a:r>
          <a:r>
            <a:rPr lang="en-US" sz="1200" b="0" i="0">
              <a:solidFill>
                <a:srgbClr val="000000"/>
              </a:solidFill>
              <a:effectLst/>
              <a:latin typeface="Calibri" panose="020F0502020204030204" pitchFamily="34" charset="0"/>
            </a:rPr>
            <a:t>​</a:t>
          </a:r>
          <a:endParaRPr lang="en-US" sz="1200" b="0" i="0">
            <a:solidFill>
              <a:srgbClr val="444444"/>
            </a:solidFill>
            <a:effectLst/>
            <a:latin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485775</xdr:colOff>
      <xdr:row>3</xdr:row>
      <xdr:rowOff>68580</xdr:rowOff>
    </xdr:from>
    <xdr:to>
      <xdr:col>10</xdr:col>
      <xdr:colOff>207645</xdr:colOff>
      <xdr:row>26</xdr:row>
      <xdr:rowOff>121920</xdr:rowOff>
    </xdr:to>
    <xdr:graphicFrame macro="">
      <xdr:nvGraphicFramePr>
        <xdr:cNvPr id="3" name="Chart 1">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421340</xdr:colOff>
      <xdr:row>27</xdr:row>
      <xdr:rowOff>53788</xdr:rowOff>
    </xdr:from>
    <xdr:ext cx="9678623" cy="3661900"/>
    <xdr:sp macro="" textlink="">
      <xdr:nvSpPr>
        <xdr:cNvPr id="9" name="TextBox 1">
          <a:extLst>
            <a:ext uri="{FF2B5EF4-FFF2-40B4-BE49-F238E27FC236}">
              <a16:creationId xmlns:a16="http://schemas.microsoft.com/office/drawing/2014/main" id="{00000000-0008-0000-0D00-000009000000}"/>
            </a:ext>
          </a:extLst>
        </xdr:cNvPr>
        <xdr:cNvSpPr txBox="1"/>
      </xdr:nvSpPr>
      <xdr:spPr>
        <a:xfrm>
          <a:off x="421340" y="5006788"/>
          <a:ext cx="9678623" cy="3661900"/>
        </a:xfrm>
        <a:prstGeom prst="rect">
          <a:avLst/>
        </a:prstGeom>
        <a:solidFill>
          <a:schemeClr val="bg1"/>
        </a:solidFill>
        <a:ln>
          <a:solidFill>
            <a:schemeClr val="bg2">
              <a:lumMod val="9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rtl="0" eaLnBrk="1" latinLnBrk="0" hangingPunct="1"/>
          <a:r>
            <a:rPr lang="en-US" sz="1200" b="1" i="1" u="sng">
              <a:solidFill>
                <a:schemeClr val="tx1"/>
              </a:solidFill>
              <a:effectLst/>
              <a:latin typeface="+mn-lt"/>
              <a:ea typeface="+mn-ea"/>
              <a:cs typeface="+mn-cs"/>
            </a:rPr>
            <a:t>Instructions for Customization: </a:t>
          </a:r>
          <a:endParaRPr lang="en-US" sz="1200" u="sng">
            <a:effectLst/>
          </a:endParaRPr>
        </a:p>
        <a:p>
          <a:pPr rtl="0" fontAlgn="base"/>
          <a:r>
            <a:rPr lang="en-US" sz="1200" b="0" i="0">
              <a:solidFill>
                <a:schemeClr val="tx1"/>
              </a:solidFill>
              <a:effectLst/>
              <a:latin typeface="+mn-lt"/>
              <a:ea typeface="+mn-ea"/>
              <a:cs typeface="+mn-cs"/>
            </a:rPr>
            <a:t>• </a:t>
          </a:r>
          <a:r>
            <a:rPr lang="en-US" sz="1200" b="0" i="0" u="none" strike="noStrike">
              <a:solidFill>
                <a:schemeClr val="tx1"/>
              </a:solidFill>
              <a:effectLst/>
              <a:latin typeface="+mn-lt"/>
              <a:ea typeface="+mn-ea"/>
              <a:cs typeface="+mn-cs"/>
            </a:rPr>
            <a:t>In</a:t>
          </a:r>
          <a:r>
            <a:rPr lang="en-US" sz="1200" b="1" i="0" u="none" strike="noStrike">
              <a:solidFill>
                <a:schemeClr val="tx1"/>
              </a:solidFill>
              <a:effectLst/>
              <a:latin typeface="+mn-lt"/>
              <a:ea typeface="+mn-ea"/>
              <a:cs typeface="+mn-cs"/>
            </a:rPr>
            <a:t> </a:t>
          </a:r>
          <a:r>
            <a:rPr lang="en-US" sz="1200" b="0" i="0" u="none" strike="noStrike">
              <a:solidFill>
                <a:schemeClr val="tx1"/>
              </a:solidFill>
              <a:effectLst/>
              <a:latin typeface="+mn-lt"/>
              <a:ea typeface="+mn-ea"/>
              <a:cs typeface="+mn-cs"/>
            </a:rPr>
            <a:t>the </a:t>
          </a:r>
          <a:r>
            <a:rPr lang="en-US" sz="1200" b="1" i="0" u="none" strike="noStrike">
              <a:solidFill>
                <a:schemeClr val="tx1"/>
              </a:solidFill>
              <a:effectLst/>
              <a:latin typeface="+mn-lt"/>
              <a:ea typeface="+mn-ea"/>
              <a:cs typeface="+mn-cs"/>
            </a:rPr>
            <a:t>“Slide 17 – Visual” </a:t>
          </a:r>
          <a:r>
            <a:rPr lang="en-US" sz="1200" b="0" i="0" u="none" strike="noStrike">
              <a:solidFill>
                <a:schemeClr val="tx1"/>
              </a:solidFill>
              <a:effectLst/>
              <a:latin typeface="+mn-lt"/>
              <a:ea typeface="+mn-ea"/>
              <a:cs typeface="+mn-cs"/>
            </a:rPr>
            <a:t>tab of the Databook, Manatt has used CMS data to generate a pie chart visualizing per capita personal health care spending by category for 2020 in Washington.</a:t>
          </a:r>
          <a:r>
            <a:rPr lang="en-US" sz="1200" b="0" i="0">
              <a:solidFill>
                <a:schemeClr val="tx1"/>
              </a:solidFill>
              <a:effectLst/>
              <a:latin typeface="+mn-lt"/>
              <a:ea typeface="+mn-ea"/>
              <a:cs typeface="+mn-cs"/>
            </a:rPr>
            <a:t>​</a:t>
          </a:r>
        </a:p>
        <a:p>
          <a:pPr rtl="0" fontAlgn="base"/>
          <a:r>
            <a:rPr lang="en-US" sz="1200" b="0" i="0">
              <a:solidFill>
                <a:schemeClr val="tx1"/>
              </a:solidFill>
              <a:effectLst/>
              <a:latin typeface="+mn-lt"/>
              <a:ea typeface="+mn-ea"/>
              <a:cs typeface="+mn-cs"/>
            </a:rPr>
            <a:t>• </a:t>
          </a:r>
          <a:r>
            <a:rPr lang="en-US" sz="1200" b="0" i="0" u="none" strike="noStrike">
              <a:solidFill>
                <a:schemeClr val="tx1"/>
              </a:solidFill>
              <a:effectLst/>
              <a:latin typeface="+mn-lt"/>
              <a:ea typeface="+mn-ea"/>
              <a:cs typeface="+mn-cs"/>
            </a:rPr>
            <a:t>To customize this slide for your state, access the </a:t>
          </a:r>
          <a:r>
            <a:rPr lang="en-US" sz="1200" b="1" i="0" u="none" strike="noStrike">
              <a:solidFill>
                <a:schemeClr val="tx1"/>
              </a:solidFill>
              <a:effectLst/>
              <a:latin typeface="+mn-lt"/>
              <a:ea typeface="+mn-ea"/>
              <a:cs typeface="+mn-cs"/>
            </a:rPr>
            <a:t>“Slide 17 – Data” </a:t>
          </a:r>
          <a:r>
            <a:rPr lang="en-US" sz="1200" b="0" i="0" u="none" strike="noStrike">
              <a:solidFill>
                <a:schemeClr val="tx1"/>
              </a:solidFill>
              <a:effectLst/>
              <a:latin typeface="+mn-lt"/>
              <a:ea typeface="+mn-ea"/>
              <a:cs typeface="+mn-cs"/>
            </a:rPr>
            <a:t>tab of the Databook and select the ‘Chart Filters’ on right-hand side of the chart. Using the the ‘Select Data’ link in the bottom right-hand corner, select ‘Series 1’ and ‘Edit’. Navigate back to the </a:t>
          </a:r>
          <a:r>
            <a:rPr lang="en-US" sz="1200" b="1" i="0" u="none" strike="noStrike">
              <a:solidFill>
                <a:schemeClr val="tx1"/>
              </a:solidFill>
              <a:effectLst/>
              <a:latin typeface="+mn-lt"/>
              <a:ea typeface="+mn-ea"/>
              <a:cs typeface="+mn-cs"/>
            </a:rPr>
            <a:t>“Slide 17 – Data” </a:t>
          </a:r>
          <a:r>
            <a:rPr lang="en-US" sz="1200" b="0" i="0" u="none" strike="noStrike">
              <a:solidFill>
                <a:schemeClr val="tx1"/>
              </a:solidFill>
              <a:effectLst/>
              <a:latin typeface="+mn-lt"/>
              <a:ea typeface="+mn-ea"/>
              <a:cs typeface="+mn-cs"/>
            </a:rPr>
            <a:t>tab. Delete any text in the ‘Series Name’ box and rename the series ‘Series 1’. Next, delete the text in the ‘Series Values’ box and then select the cells in column D (Y2020 (% of Total)) that correspond to the ‘Dental Services’ through ‘Other personal Healthcare Spending’ rows for your state. For example, if you are creating a chart for Alaska, then you will select Cell D6 through Cell D10. Select the ‘Ok’ button, and Excel will return you to the </a:t>
          </a:r>
          <a:r>
            <a:rPr lang="en-US" sz="1200" b="1" i="0" u="none" strike="noStrike">
              <a:solidFill>
                <a:schemeClr val="tx1"/>
              </a:solidFill>
              <a:effectLst/>
              <a:latin typeface="+mn-lt"/>
              <a:ea typeface="+mn-ea"/>
              <a:cs typeface="+mn-cs"/>
            </a:rPr>
            <a:t>“Slide 17 – Visual” </a:t>
          </a:r>
          <a:r>
            <a:rPr lang="en-US" sz="1200" b="0" i="0" u="none" strike="noStrike">
              <a:solidFill>
                <a:schemeClr val="tx1"/>
              </a:solidFill>
              <a:effectLst/>
              <a:latin typeface="+mn-lt"/>
              <a:ea typeface="+mn-ea"/>
              <a:cs typeface="+mn-cs"/>
            </a:rPr>
            <a:t>tab. Next, select the ‘Edit’ button in the ‘Horizontal (Category) Axis Labels’ box and Excel will automatically return you to the </a:t>
          </a:r>
          <a:r>
            <a:rPr lang="en-US" sz="1200" b="1" i="0" u="none" strike="noStrike">
              <a:solidFill>
                <a:schemeClr val="tx1"/>
              </a:solidFill>
              <a:effectLst/>
              <a:latin typeface="+mn-lt"/>
              <a:ea typeface="+mn-ea"/>
              <a:cs typeface="+mn-cs"/>
            </a:rPr>
            <a:t>“Slide 17 – Data” </a:t>
          </a:r>
          <a:r>
            <a:rPr lang="en-US" sz="1200" b="0" i="0" u="none" strike="noStrike">
              <a:solidFill>
                <a:schemeClr val="tx1"/>
              </a:solidFill>
              <a:effectLst/>
              <a:latin typeface="+mn-lt"/>
              <a:ea typeface="+mn-ea"/>
              <a:cs typeface="+mn-cs"/>
            </a:rPr>
            <a:t>tab. Delete the text in the ‘Axis label range’ box and then select the cells in Column B (Item) and C (Y2020(n)) that correspond to the ‘Dental Services’ through ‘Other personal Healthcare Spending’ rows for your state. For example, if you are creating a chart for Alaska then you will select cell B6 through Cell C10. Select the ‘Ok’ button and Excel will automatically return you to the </a:t>
          </a:r>
          <a:r>
            <a:rPr lang="en-US" sz="1200" b="1" i="0" u="none" strike="noStrike">
              <a:solidFill>
                <a:schemeClr val="tx1"/>
              </a:solidFill>
              <a:effectLst/>
              <a:latin typeface="+mn-lt"/>
              <a:ea typeface="+mn-ea"/>
              <a:cs typeface="+mn-cs"/>
            </a:rPr>
            <a:t>“Slide 17 – Visual” </a:t>
          </a:r>
          <a:r>
            <a:rPr lang="en-US" sz="1200" b="0" i="0" u="none" strike="noStrike">
              <a:solidFill>
                <a:schemeClr val="tx1"/>
              </a:solidFill>
              <a:effectLst/>
              <a:latin typeface="+mn-lt"/>
              <a:ea typeface="+mn-ea"/>
              <a:cs typeface="+mn-cs"/>
            </a:rPr>
            <a:t>tab. Select the ‘Ok’ button again.</a:t>
          </a:r>
          <a:r>
            <a:rPr lang="en-US" sz="1200" b="0" i="0">
              <a:solidFill>
                <a:schemeClr val="tx1"/>
              </a:solidFill>
              <a:effectLst/>
              <a:latin typeface="+mn-lt"/>
              <a:ea typeface="+mn-ea"/>
              <a:cs typeface="+mn-cs"/>
            </a:rPr>
            <a:t>​</a:t>
          </a:r>
        </a:p>
        <a:p>
          <a:pPr rtl="0" fontAlgn="base"/>
          <a:r>
            <a:rPr lang="en-US" sz="1200" b="0" i="0">
              <a:solidFill>
                <a:schemeClr val="tx1"/>
              </a:solidFill>
              <a:effectLst/>
              <a:latin typeface="+mn-lt"/>
              <a:ea typeface="+mn-ea"/>
              <a:cs typeface="+mn-cs"/>
            </a:rPr>
            <a:t>• </a:t>
          </a:r>
          <a:r>
            <a:rPr lang="en-US" sz="1200" b="0" i="0" u="none" strike="noStrike">
              <a:solidFill>
                <a:schemeClr val="tx1"/>
              </a:solidFill>
              <a:effectLst/>
              <a:latin typeface="+mn-lt"/>
              <a:ea typeface="+mn-ea"/>
              <a:cs typeface="+mn-cs"/>
            </a:rPr>
            <a:t>Next, add data labels to the chart. Select the ‘Chart Elements’ on the right hand-side of the chart the select the arrow next to ‘Data Labels’ and select ‘More Options’. Next, select ‘Label Options’ in the ‘Format Data Labels’ pane on the right-hand side of the screen and ensure that both the ‘Category name’ and ‘Value’ boxes are selected. </a:t>
          </a:r>
          <a:r>
            <a:rPr lang="en-US" sz="1200" b="0" i="0">
              <a:solidFill>
                <a:schemeClr val="tx1"/>
              </a:solidFill>
              <a:effectLst/>
              <a:latin typeface="+mn-lt"/>
              <a:ea typeface="+mn-ea"/>
              <a:cs typeface="+mn-cs"/>
            </a:rPr>
            <a:t>​</a:t>
          </a:r>
        </a:p>
        <a:p>
          <a:pPr rtl="0" eaLnBrk="1" fontAlgn="auto" latinLnBrk="0" hangingPunct="1"/>
          <a:r>
            <a:rPr lang="en-US" sz="1200" b="0" i="0">
              <a:solidFill>
                <a:schemeClr val="tx1"/>
              </a:solidFill>
              <a:effectLst/>
              <a:latin typeface="+mn-lt"/>
              <a:ea typeface="+mn-ea"/>
              <a:cs typeface="+mn-cs"/>
            </a:rPr>
            <a:t>• Once a customized chart has been generated, copy and paste the chart into the slide, replacing the sample graphic. Adjust the sizing of the chart as appropriate, and adjust the colors and formatting of the chart and its data labels as needed. For example, in the sample graphic, the label for “Hospital Care” is colored to match the segment and the font size is slightly larger for emphasis. Then, update all the yellow text in the banner and takeaway callout box to reflect the findings of the pie chart that are generated from your selection.</a:t>
          </a:r>
          <a:endParaRPr lang="en-US" sz="1200">
            <a:effectLst/>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173627</xdr:colOff>
      <xdr:row>25</xdr:row>
      <xdr:rowOff>20411</xdr:rowOff>
    </xdr:from>
    <xdr:ext cx="8309338" cy="4789132"/>
    <xdr:sp macro="" textlink="">
      <xdr:nvSpPr>
        <xdr:cNvPr id="6" name="TextBox 1">
          <a:extLst>
            <a:ext uri="{FF2B5EF4-FFF2-40B4-BE49-F238E27FC236}">
              <a16:creationId xmlns:a16="http://schemas.microsoft.com/office/drawing/2014/main" id="{00000000-0008-0000-0F00-000006000000}"/>
            </a:ext>
          </a:extLst>
        </xdr:cNvPr>
        <xdr:cNvSpPr txBox="1"/>
      </xdr:nvSpPr>
      <xdr:spPr>
        <a:xfrm>
          <a:off x="173627" y="4607651"/>
          <a:ext cx="8309338" cy="4789132"/>
        </a:xfrm>
        <a:prstGeom prst="rect">
          <a:avLst/>
        </a:prstGeom>
        <a:solidFill>
          <a:schemeClr val="bg1"/>
        </a:solidFill>
        <a:ln>
          <a:solidFill>
            <a:schemeClr val="bg2">
              <a:lumMod val="9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200" b="1" i="1" u="none" strike="noStrike" kern="1200" cap="none" spc="0" normalizeH="0" baseline="0" noProof="0" dirty="0">
              <a:ln>
                <a:noFill/>
              </a:ln>
              <a:solidFill>
                <a:srgbClr val="000000"/>
              </a:solidFill>
              <a:effectLst/>
              <a:uLnTx/>
              <a:uFillTx/>
              <a:latin typeface="Calibri" panose="020F0502020204030204" pitchFamily="34" charset="0"/>
              <a:ea typeface="Calibri" panose="020F0502020204030204" pitchFamily="34" charset="0"/>
              <a:cs typeface="Calibri" panose="020F0502020204030204" pitchFamily="34" charset="0"/>
            </a:rPr>
            <a:t>Instructions for Customization: </a:t>
          </a:r>
        </a:p>
        <a:p>
          <a:pPr marL="171450" marR="0" lvl="0" indent="-171450" algn="l" defTabSz="914400" rtl="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200" b="0" i="0" u="none" strike="noStrike" kern="1200" cap="none" spc="0" normalizeH="0" baseline="0" noProof="0" dirty="0">
              <a:ln>
                <a:noFill/>
              </a:ln>
              <a:solidFill>
                <a:srgbClr val="000000"/>
              </a:solidFill>
              <a:effectLst/>
              <a:uLnTx/>
              <a:uFillTx/>
              <a:latin typeface="Calibri" panose="020F0502020204030204" pitchFamily="34" charset="0"/>
              <a:ea typeface="Calibri" panose="020F0502020204030204" pitchFamily="34" charset="0"/>
              <a:cs typeface="Calibri" panose="020F0502020204030204" pitchFamily="34" charset="0"/>
            </a:rPr>
            <a:t>In</a:t>
          </a:r>
          <a:r>
            <a:rPr kumimoji="0" lang="en-US" sz="1200" b="1" i="0" u="none" strike="noStrike" kern="1200" cap="none" spc="0" normalizeH="0" baseline="0" noProof="0" dirty="0">
              <a:ln>
                <a:noFill/>
              </a:ln>
              <a:solidFill>
                <a:srgbClr val="000000"/>
              </a:solidFill>
              <a:effectLst/>
              <a:uLnTx/>
              <a:uFillTx/>
              <a:latin typeface="Calibri" panose="020F0502020204030204" pitchFamily="34" charset="0"/>
              <a:ea typeface="Calibri" panose="020F0502020204030204" pitchFamily="34" charset="0"/>
              <a:cs typeface="Calibri" panose="020F0502020204030204" pitchFamily="34" charset="0"/>
            </a:rPr>
            <a:t> </a:t>
          </a:r>
          <a:r>
            <a:rPr kumimoji="0" lang="en-US" sz="1200" b="0" i="0" u="none" strike="noStrike" kern="1200" cap="none" spc="0" normalizeH="0" baseline="0" noProof="0" dirty="0">
              <a:ln>
                <a:noFill/>
              </a:ln>
              <a:solidFill>
                <a:srgbClr val="000000"/>
              </a:solidFill>
              <a:effectLst/>
              <a:uLnTx/>
              <a:uFillTx/>
              <a:latin typeface="Calibri" panose="020F0502020204030204" pitchFamily="34" charset="0"/>
              <a:ea typeface="Calibri" panose="020F0502020204030204" pitchFamily="34" charset="0"/>
              <a:cs typeface="Calibri" panose="020F0502020204030204" pitchFamily="34" charset="0"/>
            </a:rPr>
            <a:t>the “</a:t>
          </a:r>
          <a:r>
            <a:rPr kumimoji="0" lang="en-US" sz="1200" b="1" i="0" u="none" strike="noStrike" kern="1200" cap="none" spc="0" normalizeH="0" baseline="0" noProof="0" dirty="0">
              <a:ln>
                <a:noFill/>
              </a:ln>
              <a:solidFill>
                <a:srgbClr val="000000"/>
              </a:solidFill>
              <a:effectLst/>
              <a:uLnTx/>
              <a:uFillTx/>
              <a:latin typeface="Calibri" panose="020F0502020204030204" pitchFamily="34" charset="0"/>
              <a:ea typeface="Calibri" panose="020F0502020204030204" pitchFamily="34" charset="0"/>
              <a:cs typeface="Calibri" panose="020F0502020204030204" pitchFamily="34" charset="0"/>
            </a:rPr>
            <a:t>Slide 18 – Visual</a:t>
          </a:r>
          <a:r>
            <a:rPr kumimoji="0" lang="en-US" sz="1200" b="0" i="0" u="none" strike="noStrike" kern="1200" cap="none" spc="0" normalizeH="0" baseline="0" noProof="0" dirty="0">
              <a:ln>
                <a:noFill/>
              </a:ln>
              <a:solidFill>
                <a:srgbClr val="000000"/>
              </a:solidFill>
              <a:effectLst/>
              <a:uLnTx/>
              <a:uFillTx/>
              <a:latin typeface="Calibri" panose="020F0502020204030204" pitchFamily="34" charset="0"/>
              <a:ea typeface="Calibri" panose="020F0502020204030204" pitchFamily="34" charset="0"/>
              <a:cs typeface="Calibri" panose="020F0502020204030204" pitchFamily="34" charset="0"/>
            </a:rPr>
            <a:t>” tab of the Databook, Manatt has used CMS data to generate a series of bar charts visualizing cumulative growth in per capita personal health care spending by health service category from 2000 – 2020, in five-year increments, for Washington state.</a:t>
          </a:r>
        </a:p>
        <a:p>
          <a:pPr marL="171450" marR="0" lvl="0" indent="-171450" algn="l" defTabSz="914400" rtl="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200" b="0" i="0" u="none" strike="noStrike" kern="1200" cap="none" spc="0" normalizeH="0" baseline="0" noProof="0" dirty="0">
              <a:ln>
                <a:noFill/>
              </a:ln>
              <a:solidFill>
                <a:sysClr val="windowText" lastClr="000000"/>
              </a:solidFill>
              <a:effectLst/>
              <a:uLnTx/>
              <a:uFillTx/>
              <a:latin typeface="+mn-lt"/>
              <a:ea typeface="+mn-ea"/>
              <a:cs typeface="+mn-cs"/>
            </a:rPr>
            <a:t>To customize this slide for your state, access the </a:t>
          </a:r>
          <a:r>
            <a:rPr kumimoji="0" lang="en-US" sz="1200" b="1" i="0" u="none" strike="noStrike" kern="1200" cap="none" spc="0" normalizeH="0" baseline="0" noProof="0" dirty="0">
              <a:ln>
                <a:noFill/>
              </a:ln>
              <a:solidFill>
                <a:sysClr val="windowText" lastClr="000000"/>
              </a:solidFill>
              <a:effectLst/>
              <a:uLnTx/>
              <a:uFillTx/>
              <a:latin typeface="+mn-lt"/>
              <a:ea typeface="+mn-ea"/>
              <a:cs typeface="+mn-cs"/>
            </a:rPr>
            <a:t>“Slide 18 – Visual” </a:t>
          </a:r>
          <a:r>
            <a:rPr kumimoji="0" lang="en-US" sz="1200" b="0" i="0" u="none" strike="noStrike" kern="1200" cap="none" spc="0" normalizeH="0" baseline="0" noProof="0" dirty="0">
              <a:ln>
                <a:noFill/>
              </a:ln>
              <a:solidFill>
                <a:sysClr val="windowText" lastClr="000000"/>
              </a:solidFill>
              <a:effectLst/>
              <a:uLnTx/>
              <a:uFillTx/>
              <a:latin typeface="+mn-lt"/>
              <a:ea typeface="+mn-ea"/>
              <a:cs typeface="+mn-cs"/>
            </a:rPr>
            <a:t>tab of the Databook and select the ‘Chart Filters’ on the right-hand side of the chart. Click the ‘Select Data’ link in the bottom right-hand corner, select ‘2005’ and ‘Edit’. Delete the text in the ‘Series Values’ box and then navigate to the </a:t>
          </a:r>
          <a:r>
            <a:rPr kumimoji="0" lang="en-US" sz="1200" b="1" i="0" u="none" strike="noStrike" kern="1200" cap="none" spc="0" normalizeH="0" baseline="0" noProof="0" dirty="0">
              <a:ln>
                <a:noFill/>
              </a:ln>
              <a:solidFill>
                <a:sysClr val="windowText" lastClr="000000"/>
              </a:solidFill>
              <a:effectLst/>
              <a:uLnTx/>
              <a:uFillTx/>
              <a:latin typeface="+mn-lt"/>
              <a:ea typeface="+mn-ea"/>
              <a:cs typeface="+mn-cs"/>
            </a:rPr>
            <a:t>“Slide 18 – Data” </a:t>
          </a:r>
          <a:r>
            <a:rPr kumimoji="0" lang="en-US" sz="1200" b="0" i="0" u="none" strike="noStrike" kern="1200" cap="none" spc="0" normalizeH="0" baseline="0" noProof="0" dirty="0">
              <a:ln>
                <a:noFill/>
              </a:ln>
              <a:solidFill>
                <a:sysClr val="windowText" lastClr="000000"/>
              </a:solidFill>
              <a:effectLst/>
              <a:uLnTx/>
              <a:uFillTx/>
              <a:latin typeface="+mn-lt"/>
              <a:ea typeface="+mn-ea"/>
              <a:cs typeface="+mn-cs"/>
            </a:rPr>
            <a:t>tab. Next, select the cells in Column H (Y2005 (% from Y2000)) that correspond to your state. For example, if you are creating a chart for Alaska, you would select Cell H11 through Cell H16. Select the ‘Ok’ button, and Excel will return you to the </a:t>
          </a:r>
          <a:r>
            <a:rPr kumimoji="0" lang="en-US" sz="1200" b="1" i="0" u="none" strike="noStrike" kern="1200" cap="none" spc="0" normalizeH="0" baseline="0" noProof="0" dirty="0">
              <a:ln>
                <a:noFill/>
              </a:ln>
              <a:solidFill>
                <a:sysClr val="windowText" lastClr="000000"/>
              </a:solidFill>
              <a:effectLst/>
              <a:uLnTx/>
              <a:uFillTx/>
              <a:latin typeface="+mn-lt"/>
              <a:ea typeface="+mn-ea"/>
              <a:cs typeface="+mn-cs"/>
            </a:rPr>
            <a:t>“Slide 18 – Visual” </a:t>
          </a:r>
          <a:r>
            <a:rPr kumimoji="0" lang="en-US" sz="1200" b="0" i="0" u="none" strike="noStrike" kern="1200" cap="none" spc="0" normalizeH="0" baseline="0" noProof="0" dirty="0">
              <a:ln>
                <a:noFill/>
              </a:ln>
              <a:solidFill>
                <a:sysClr val="windowText" lastClr="000000"/>
              </a:solidFill>
              <a:effectLst/>
              <a:uLnTx/>
              <a:uFillTx/>
              <a:latin typeface="+mn-lt"/>
              <a:ea typeface="+mn-ea"/>
              <a:cs typeface="+mn-cs"/>
            </a:rPr>
            <a:t>tab. Then repeat these steps to edit the ‘2010’, ‘2015’, and ‘2020’ series by selecting the relevant cells from the </a:t>
          </a:r>
          <a:r>
            <a:rPr kumimoji="0" lang="en-US" sz="1200" b="1" i="0" u="none" strike="noStrike" kern="1200" cap="none" spc="0" normalizeH="0" baseline="0" noProof="0" dirty="0">
              <a:ln>
                <a:noFill/>
              </a:ln>
              <a:solidFill>
                <a:sysClr val="windowText" lastClr="000000"/>
              </a:solidFill>
              <a:effectLst/>
              <a:uLnTx/>
              <a:uFillTx/>
              <a:latin typeface="+mn-lt"/>
              <a:ea typeface="+mn-ea"/>
              <a:cs typeface="+mn-cs"/>
            </a:rPr>
            <a:t>“Slide 18 – Data” </a:t>
          </a:r>
          <a:r>
            <a:rPr kumimoji="0" lang="en-US" sz="1200" b="0" i="0" u="none" strike="noStrike" kern="1200" cap="none" spc="0" normalizeH="0" baseline="0" noProof="0" dirty="0">
              <a:ln>
                <a:noFill/>
              </a:ln>
              <a:solidFill>
                <a:sysClr val="windowText" lastClr="000000"/>
              </a:solidFill>
              <a:effectLst/>
              <a:uLnTx/>
              <a:uFillTx/>
              <a:latin typeface="+mn-lt"/>
              <a:ea typeface="+mn-ea"/>
              <a:cs typeface="+mn-cs"/>
            </a:rPr>
            <a:t>tab - for 2010, use Column K (Y2010 (% from Y2000)), for 2015 use Column N (Y2015 (% from Y2000)), and for 2020 use Column Q (Y2020 (% from Y2000)).</a:t>
          </a:r>
        </a:p>
        <a:p>
          <a:pPr marL="171450" marR="0" lvl="0" indent="-171450" algn="l" defTabSz="914400" rtl="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200" b="0" i="0" u="none" strike="noStrike" kern="1200" cap="none" spc="0" normalizeH="0" baseline="0" noProof="0" dirty="0">
              <a:ln>
                <a:noFill/>
              </a:ln>
              <a:solidFill>
                <a:sysClr val="windowText" lastClr="000000"/>
              </a:solidFill>
              <a:effectLst/>
              <a:uLnTx/>
              <a:uFillTx/>
              <a:latin typeface="+mn-lt"/>
              <a:ea typeface="+mn-ea"/>
              <a:cs typeface="+mn-cs"/>
            </a:rPr>
            <a:t>Then navigate back to the </a:t>
          </a:r>
          <a:r>
            <a:rPr kumimoji="0" lang="en-US" sz="1200" b="1" i="0" u="none" strike="noStrike" kern="1200" cap="none" spc="0" normalizeH="0" baseline="0" noProof="0" dirty="0">
              <a:ln>
                <a:noFill/>
              </a:ln>
              <a:solidFill>
                <a:sysClr val="windowText" lastClr="000000"/>
              </a:solidFill>
              <a:effectLst/>
              <a:uLnTx/>
              <a:uFillTx/>
              <a:latin typeface="+mn-lt"/>
              <a:ea typeface="+mn-ea"/>
              <a:cs typeface="+mn-cs"/>
            </a:rPr>
            <a:t>“Slide 18 – Visual” </a:t>
          </a:r>
          <a:r>
            <a:rPr kumimoji="0" lang="en-US" sz="1200" b="0" i="0" u="none" strike="noStrike" kern="1200" cap="none" spc="0" normalizeH="0" baseline="0" noProof="0" dirty="0">
              <a:ln>
                <a:noFill/>
              </a:ln>
              <a:solidFill>
                <a:sysClr val="windowText" lastClr="000000"/>
              </a:solidFill>
              <a:effectLst/>
              <a:uLnTx/>
              <a:uFillTx/>
              <a:latin typeface="+mn-lt"/>
              <a:ea typeface="+mn-ea"/>
              <a:cs typeface="+mn-cs"/>
            </a:rPr>
            <a:t>tab to add data labels to the chart. Select the ‘Chart Elements’ on the right hand-side of the chart then check the ‘Data Labels’ box. This will populate the cumulative spending growth for each year. For clarity, </a:t>
          </a:r>
          <a:r>
            <a:rPr kumimoji="0" lang="en-US" sz="1200" b="0" i="0" u="none" strike="noStrike" kern="1200" cap="none" spc="0" normalizeH="0" baseline="0" noProof="0" dirty="0">
              <a:ln>
                <a:noFill/>
              </a:ln>
              <a:solidFill>
                <a:sysClr val="windowText" lastClr="000000"/>
              </a:solidFill>
              <a:effectLst/>
              <a:uLnTx/>
              <a:uFillTx/>
              <a:latin typeface="Calibri" panose="020F0502020204030204" pitchFamily="34" charset="0"/>
              <a:ea typeface="Calibri" panose="020F0502020204030204" pitchFamily="34" charset="0"/>
              <a:cs typeface="Calibri" panose="020F0502020204030204" pitchFamily="34" charset="0"/>
            </a:rPr>
            <a:t>Manatt recommends limiting labels for cumulative spending growth to the most recently available data year (2020). To remove the other data labels, right click the label and click ‘Delete’.</a:t>
          </a:r>
        </a:p>
        <a:p>
          <a:pPr marL="171450" marR="0" lvl="0" indent="-171450" algn="l" defTabSz="914400" rtl="0" eaLnBrk="1" fontAlgn="auto" latinLnBrk="0" hangingPunct="1">
            <a:lnSpc>
              <a:spcPct val="100000"/>
            </a:lnSpc>
            <a:spcBef>
              <a:spcPts val="0"/>
            </a:spcBef>
            <a:spcAft>
              <a:spcPts val="0"/>
            </a:spcAft>
            <a:buClrTx/>
            <a:buSzTx/>
            <a:buFont typeface="Arial,Sans-Serif" panose="020B0604020202020204" pitchFamily="34" charset="0"/>
            <a:buChar char="•"/>
            <a:tabLst/>
            <a:defRPr/>
          </a:pPr>
          <a:r>
            <a:rPr kumimoji="0" lang="en-US" sz="1200" b="0" i="0" u="none" strike="noStrike" kern="1200" cap="none" spc="0" normalizeH="0" baseline="0" noProof="0" dirty="0">
              <a:ln>
                <a:noFill/>
              </a:ln>
              <a:solidFill>
                <a:sysClr val="windowText" lastClr="000000"/>
              </a:solidFill>
              <a:effectLst/>
              <a:uLnTx/>
              <a:uFillTx/>
              <a:latin typeface="+mn-lt"/>
              <a:ea typeface="+mn-ea"/>
              <a:cs typeface="+mn-cs"/>
            </a:rPr>
            <a:t>Once a customized chart has been generated, copy and paste the chart into the slide, replacing the sample graphic. Adjust the sizing of the chart as appropriate, and adjust the colors and formatting of the chart and its data labels as needed. Manatt recommends emphasizing the label for the service category with the largest cumulative growth. For example, in the sample graphic, the label for Hospital Care is a larger, yellow font to emphasize that it is the biggest spending driver for the state of Washington. Finally, update all the yellow text in the banner and takeaway callout box to reflect the findings that are generated from your selection.</a:t>
          </a:r>
        </a:p>
        <a:p>
          <a:pPr marL="171450" marR="0" lvl="0" indent="-171450" algn="l" defTabSz="914400" rtl="0" eaLnBrk="1" fontAlgn="auto" latinLnBrk="0" hangingPunct="1">
            <a:lnSpc>
              <a:spcPct val="100000"/>
            </a:lnSpc>
            <a:spcBef>
              <a:spcPts val="0"/>
            </a:spcBef>
            <a:spcAft>
              <a:spcPts val="0"/>
            </a:spcAft>
            <a:buClrTx/>
            <a:buSzTx/>
            <a:buFont typeface="Arial,Sans-Serif" panose="020B0604020202020204" pitchFamily="34" charset="0"/>
            <a:buChar char="•"/>
            <a:tabLst/>
            <a:defRPr/>
          </a:pPr>
          <a:r>
            <a:rPr lang="en-US" sz="1200" b="0" i="0" baseline="0">
              <a:solidFill>
                <a:schemeClr val="tx1"/>
              </a:solidFill>
              <a:effectLst/>
              <a:latin typeface="+mn-lt"/>
              <a:ea typeface="+mn-ea"/>
              <a:cs typeface="+mn-cs"/>
            </a:rPr>
            <a:t>Please note that </a:t>
          </a:r>
          <a:r>
            <a:rPr lang="en-US" sz="1200" b="1" i="0" baseline="0">
              <a:solidFill>
                <a:schemeClr val="tx1"/>
              </a:solidFill>
              <a:effectLst/>
              <a:latin typeface="+mn-lt"/>
              <a:ea typeface="+mn-ea"/>
              <a:cs typeface="+mn-cs"/>
            </a:rPr>
            <a:t>Slide 18 - Data </a:t>
          </a:r>
          <a:r>
            <a:rPr lang="en-US" sz="1200" b="0" i="0" baseline="0">
              <a:solidFill>
                <a:schemeClr val="tx1"/>
              </a:solidFill>
              <a:effectLst/>
              <a:latin typeface="+mn-lt"/>
              <a:ea typeface="+mn-ea"/>
              <a:cs typeface="+mn-cs"/>
            </a:rPr>
            <a:t>has hidden Columns A &amp; B to ensure the categories in the data visual are sorted appropriately. In addition, </a:t>
          </a:r>
          <a:r>
            <a:rPr lang="en-US" sz="1200" b="1" i="0" baseline="0">
              <a:solidFill>
                <a:schemeClr val="tx1"/>
              </a:solidFill>
              <a:effectLst/>
              <a:latin typeface="+mn-lt"/>
              <a:ea typeface="+mn-ea"/>
              <a:cs typeface="+mn-cs"/>
            </a:rPr>
            <a:t>Slide 18 - Data </a:t>
          </a:r>
          <a:r>
            <a:rPr lang="en-US" sz="1200" b="0" i="0" baseline="0">
              <a:solidFill>
                <a:schemeClr val="tx1"/>
              </a:solidFill>
              <a:effectLst/>
              <a:latin typeface="+mn-lt"/>
              <a:ea typeface="+mn-ea"/>
              <a:cs typeface="+mn-cs"/>
            </a:rPr>
            <a:t>has hidden Columns E, G, I, J, L, M, O, P &amp; R, which contain the values by which the percentages were calculated. Unhiding these columns will impact the data displayed in the data visual, so please keep these values hidden for purposes of generating the data visual</a:t>
          </a:r>
          <a:endParaRPr lang="en-US" sz="1200">
            <a:effectLst/>
          </a:endParaRPr>
        </a:p>
      </xdr:txBody>
    </xdr:sp>
    <xdr:clientData/>
  </xdr:oneCellAnchor>
  <xdr:twoCellAnchor>
    <xdr:from>
      <xdr:col>0</xdr:col>
      <xdr:colOff>297180</xdr:colOff>
      <xdr:row>1</xdr:row>
      <xdr:rowOff>106680</xdr:rowOff>
    </xdr:from>
    <xdr:to>
      <xdr:col>13</xdr:col>
      <xdr:colOff>510540</xdr:colOff>
      <xdr:row>23</xdr:row>
      <xdr:rowOff>152400</xdr:rowOff>
    </xdr:to>
    <xdr:graphicFrame macro="">
      <xdr:nvGraphicFramePr>
        <xdr:cNvPr id="8" name="Chart 7">
          <a:extLst>
            <a:ext uri="{FF2B5EF4-FFF2-40B4-BE49-F238E27FC236}">
              <a16:creationId xmlns:a16="http://schemas.microsoft.com/office/drawing/2014/main" id="{00000000-0008-0000-0F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bls.gov/oes/tables.htm" TargetMode="External"/><Relationship Id="rId1" Type="http://schemas.openxmlformats.org/officeDocument/2006/relationships/hyperlink" Target="https://datatools.ahrq.gov/meps-ic/?tab=private-sector-state&amp;dash=26" TargetMode="External"/></Relationships>
</file>

<file path=xl/worksheets/_rels/sheet19.xml.rels><?xml version="1.0" encoding="UTF-8" standalone="yes"?>
<Relationships xmlns="http://schemas.openxmlformats.org/package/2006/relationships"><Relationship Id="rId1" Type="http://schemas.openxmlformats.org/officeDocument/2006/relationships/hyperlink" Target="https://www.bls.gov/oes/tables.ht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cms.gov/Research-Statistics-Data-and-Systems/Statistics-Trends-and-Reports/NationalHealthExpendData/NationalHealthAccountsStateHealthAccountsResidence" TargetMode="External"/><Relationship Id="rId2" Type="http://schemas.openxmlformats.org/officeDocument/2006/relationships/hyperlink" Target="https://www.cms.gov/Research-Statistics-Data-and-Systems/Statistics-Trends-and-Reports/NationalHealthExpendData/NationalHealthAccountsStateHealthAccountsResidence" TargetMode="External"/><Relationship Id="rId1" Type="http://schemas.openxmlformats.org/officeDocument/2006/relationships/hyperlink" Target="https://www.cms.gov/Research-Statistics-Data-and-Systems/Statistics-Trends-and-Reports/NationalHealthExpendData/NationalHealthAccountsStateHealthAccountsResidence" TargetMode="External"/><Relationship Id="rId4" Type="http://schemas.openxmlformats.org/officeDocument/2006/relationships/drawing" Target="../drawings/drawing2.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0B60E-C770-43AB-BA1F-0FE30BEC625A}">
  <sheetPr>
    <tabColor theme="2" tint="-9.9978637043366805E-2"/>
  </sheetPr>
  <dimension ref="B2:I12"/>
  <sheetViews>
    <sheetView tabSelected="1" zoomScaleNormal="100" workbookViewId="0">
      <selection activeCell="J15" sqref="J15"/>
    </sheetView>
  </sheetViews>
  <sheetFormatPr defaultColWidth="9.42578125" defaultRowHeight="15" x14ac:dyDescent="0.25"/>
  <cols>
    <col min="1" max="1" width="3" style="3" customWidth="1"/>
    <col min="2" max="2" width="23.42578125" style="3" customWidth="1"/>
    <col min="3" max="3" width="9.42578125" style="3"/>
    <col min="4" max="4" width="26.42578125" style="3" customWidth="1"/>
    <col min="5" max="16384" width="9.42578125" style="3"/>
  </cols>
  <sheetData>
    <row r="2" spans="2:9" ht="45" customHeight="1" x14ac:dyDescent="0.25">
      <c r="H2" s="3" t="s">
        <v>0</v>
      </c>
    </row>
    <row r="3" spans="2:9" ht="36" customHeight="1" x14ac:dyDescent="0.3">
      <c r="B3" s="1" t="s">
        <v>1</v>
      </c>
      <c r="C3" s="2"/>
      <c r="D3" s="2"/>
      <c r="E3" s="2"/>
      <c r="F3" s="2"/>
      <c r="G3" s="2"/>
      <c r="H3" s="2"/>
      <c r="I3" s="2"/>
    </row>
    <row r="4" spans="2:9" ht="18.75" x14ac:dyDescent="0.3">
      <c r="B4" s="4" t="s">
        <v>2</v>
      </c>
      <c r="C4" s="2"/>
      <c r="D4" s="2"/>
      <c r="E4" s="2"/>
      <c r="F4" s="2"/>
      <c r="G4" s="2"/>
      <c r="H4" s="2"/>
      <c r="I4" s="2"/>
    </row>
    <row r="5" spans="2:9" x14ac:dyDescent="0.25">
      <c r="B5" s="2"/>
      <c r="C5" s="2"/>
      <c r="D5" s="2"/>
      <c r="E5" s="2"/>
      <c r="F5" s="2"/>
      <c r="G5" s="2"/>
      <c r="H5" s="2"/>
      <c r="I5" s="2"/>
    </row>
    <row r="6" spans="2:9" ht="15.75" x14ac:dyDescent="0.25">
      <c r="B6" s="5" t="s">
        <v>3</v>
      </c>
      <c r="C6" s="6"/>
      <c r="D6" s="7" t="s">
        <v>593</v>
      </c>
      <c r="E6" s="2"/>
      <c r="F6" s="2"/>
      <c r="G6" s="2"/>
      <c r="H6" s="2"/>
      <c r="I6" s="2"/>
    </row>
    <row r="10" spans="2:9" ht="18" customHeight="1" x14ac:dyDescent="0.25">
      <c r="C10" s="164" t="s">
        <v>4</v>
      </c>
      <c r="D10" s="164"/>
    </row>
    <row r="11" spans="2:9" x14ac:dyDescent="0.25">
      <c r="C11" s="164"/>
      <c r="D11" s="164"/>
    </row>
    <row r="12" spans="2:9" x14ac:dyDescent="0.25">
      <c r="C12" s="164"/>
      <c r="D12" s="164"/>
    </row>
  </sheetData>
  <mergeCells count="1">
    <mergeCell ref="C10:D12"/>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9170C-952A-4366-B9D8-4F01DACCC417}">
  <sheetPr>
    <tabColor theme="4" tint="-0.499984740745262"/>
  </sheetPr>
  <dimension ref="A1:X74"/>
  <sheetViews>
    <sheetView zoomScale="90" zoomScaleNormal="90" workbookViewId="0">
      <pane xSplit="1" ySplit="4" topLeftCell="B5" activePane="bottomRight" state="frozen"/>
      <selection pane="topRight" activeCell="Z10" sqref="Z10"/>
      <selection pane="bottomLeft" activeCell="Z10" sqref="Z10"/>
      <selection pane="bottomRight" activeCell="A2" sqref="A2:N2"/>
    </sheetView>
  </sheetViews>
  <sheetFormatPr defaultColWidth="8.7109375" defaultRowHeight="15" x14ac:dyDescent="0.25"/>
  <cols>
    <col min="1" max="1" width="43.5703125" style="16" customWidth="1"/>
    <col min="2" max="9" width="10.5703125" style="16" bestFit="1" customWidth="1"/>
    <col min="10" max="22" width="11.28515625" style="16" bestFit="1" customWidth="1"/>
    <col min="23" max="23" width="15.7109375" style="38" customWidth="1"/>
    <col min="24" max="24" width="15" style="33" customWidth="1"/>
    <col min="25" max="16384" width="8.7109375" style="16"/>
  </cols>
  <sheetData>
    <row r="1" spans="1:24" s="32" customFormat="1" ht="22.15" hidden="1" customHeight="1" x14ac:dyDescent="0.35">
      <c r="A1" s="30" t="s">
        <v>33</v>
      </c>
      <c r="B1" s="31">
        <v>0</v>
      </c>
      <c r="C1" s="31">
        <v>1</v>
      </c>
      <c r="D1" s="31">
        <v>2</v>
      </c>
      <c r="E1" s="31">
        <v>3</v>
      </c>
      <c r="F1" s="31">
        <v>4</v>
      </c>
      <c r="G1" s="31">
        <v>5</v>
      </c>
      <c r="H1" s="31">
        <v>6</v>
      </c>
      <c r="I1" s="31">
        <v>7</v>
      </c>
      <c r="J1" s="31">
        <v>8</v>
      </c>
      <c r="K1" s="31">
        <v>9</v>
      </c>
      <c r="L1" s="31">
        <v>10</v>
      </c>
      <c r="M1" s="31">
        <v>11</v>
      </c>
      <c r="N1" s="31">
        <v>12</v>
      </c>
      <c r="O1" s="31">
        <v>13</v>
      </c>
      <c r="P1" s="31">
        <v>14</v>
      </c>
      <c r="Q1" s="31">
        <v>15</v>
      </c>
      <c r="R1" s="31">
        <v>16</v>
      </c>
      <c r="S1" s="31">
        <v>17</v>
      </c>
      <c r="T1" s="31">
        <v>18</v>
      </c>
      <c r="U1" s="31">
        <v>19</v>
      </c>
      <c r="V1" s="31">
        <v>20</v>
      </c>
      <c r="W1" s="31"/>
      <c r="X1" s="131"/>
    </row>
    <row r="2" spans="1:24" s="32" customFormat="1" ht="25.5" x14ac:dyDescent="0.35">
      <c r="A2" s="167" t="s">
        <v>77</v>
      </c>
      <c r="B2" s="167"/>
      <c r="C2" s="167"/>
      <c r="D2" s="167"/>
      <c r="E2" s="167"/>
      <c r="F2" s="167"/>
      <c r="G2" s="167"/>
      <c r="H2" s="167"/>
      <c r="I2" s="167"/>
      <c r="J2" s="167"/>
      <c r="K2" s="167"/>
      <c r="L2" s="167"/>
      <c r="M2" s="167"/>
      <c r="N2" s="167"/>
      <c r="O2" s="31"/>
      <c r="P2" s="31"/>
      <c r="Q2" s="31"/>
      <c r="R2" s="31"/>
      <c r="S2" s="31"/>
      <c r="T2" s="31"/>
      <c r="U2" s="31"/>
      <c r="V2" s="31"/>
      <c r="W2" s="31"/>
      <c r="X2" s="131"/>
    </row>
    <row r="3" spans="1:24" s="32" customFormat="1" ht="22.15" customHeight="1" x14ac:dyDescent="0.35">
      <c r="A3" s="30"/>
      <c r="B3" s="31"/>
      <c r="C3" s="31"/>
      <c r="D3" s="31"/>
      <c r="E3" s="31"/>
      <c r="F3" s="31"/>
      <c r="G3" s="31"/>
      <c r="H3" s="31"/>
      <c r="I3" s="31"/>
      <c r="J3" s="31"/>
      <c r="K3" s="31"/>
      <c r="L3" s="31"/>
      <c r="M3" s="31"/>
      <c r="N3" s="31"/>
      <c r="O3" s="31"/>
      <c r="P3" s="31"/>
      <c r="Q3" s="31"/>
      <c r="R3" s="31"/>
      <c r="S3" s="31"/>
      <c r="T3" s="31"/>
      <c r="U3" s="31"/>
      <c r="V3" s="31"/>
      <c r="W3" s="31"/>
      <c r="X3" s="131"/>
    </row>
    <row r="4" spans="1:24" ht="63" x14ac:dyDescent="0.25">
      <c r="A4" s="40" t="s">
        <v>78</v>
      </c>
      <c r="B4" s="41">
        <v>2000</v>
      </c>
      <c r="C4" s="41">
        <v>2001</v>
      </c>
      <c r="D4" s="41">
        <v>2002</v>
      </c>
      <c r="E4" s="41">
        <v>2003</v>
      </c>
      <c r="F4" s="41">
        <v>2004</v>
      </c>
      <c r="G4" s="41">
        <v>2005</v>
      </c>
      <c r="H4" s="41">
        <v>2006</v>
      </c>
      <c r="I4" s="41">
        <v>2007</v>
      </c>
      <c r="J4" s="41">
        <v>2008</v>
      </c>
      <c r="K4" s="41">
        <v>2009</v>
      </c>
      <c r="L4" s="41">
        <v>2010</v>
      </c>
      <c r="M4" s="41">
        <v>2011</v>
      </c>
      <c r="N4" s="41">
        <v>2012</v>
      </c>
      <c r="O4" s="41">
        <v>2013</v>
      </c>
      <c r="P4" s="41">
        <v>2014</v>
      </c>
      <c r="Q4" s="41">
        <v>2015</v>
      </c>
      <c r="R4" s="41">
        <v>2016</v>
      </c>
      <c r="S4" s="41">
        <v>2017</v>
      </c>
      <c r="T4" s="41">
        <v>2018</v>
      </c>
      <c r="U4" s="41">
        <v>2019</v>
      </c>
      <c r="V4" s="41">
        <v>2020</v>
      </c>
      <c r="W4" s="42" t="s">
        <v>79</v>
      </c>
      <c r="X4" s="145" t="s">
        <v>80</v>
      </c>
    </row>
    <row r="5" spans="1:24" s="17" customFormat="1" ht="16.149999999999999" customHeight="1" x14ac:dyDescent="0.25">
      <c r="A5" s="79" t="s">
        <v>51</v>
      </c>
      <c r="B5" s="80">
        <v>4101</v>
      </c>
      <c r="C5" s="80">
        <v>4411</v>
      </c>
      <c r="D5" s="80">
        <v>4750</v>
      </c>
      <c r="E5" s="80">
        <v>5090</v>
      </c>
      <c r="F5" s="80">
        <v>5406</v>
      </c>
      <c r="G5" s="80">
        <v>5734</v>
      </c>
      <c r="H5" s="80">
        <v>6056</v>
      </c>
      <c r="I5" s="80">
        <v>6381</v>
      </c>
      <c r="J5" s="80">
        <v>6603</v>
      </c>
      <c r="K5" s="80">
        <v>6866</v>
      </c>
      <c r="L5" s="80">
        <v>7052</v>
      </c>
      <c r="M5" s="80">
        <v>7236</v>
      </c>
      <c r="N5" s="80">
        <v>7477</v>
      </c>
      <c r="O5" s="80">
        <v>7611</v>
      </c>
      <c r="P5" s="80">
        <v>7938</v>
      </c>
      <c r="Q5" s="80">
        <v>8337</v>
      </c>
      <c r="R5" s="80">
        <v>8652</v>
      </c>
      <c r="S5" s="80">
        <v>8936</v>
      </c>
      <c r="T5" s="80">
        <v>9246</v>
      </c>
      <c r="U5" s="80">
        <v>9671</v>
      </c>
      <c r="V5" s="80">
        <v>10191</v>
      </c>
      <c r="W5" s="146">
        <f>_xlfn.RRI($V$1,B5,V5)</f>
        <v>4.6565349338777429E-2</v>
      </c>
      <c r="X5" s="147">
        <f>(V5-B5)/B5</f>
        <v>1.4850036576444769</v>
      </c>
    </row>
    <row r="6" spans="1:24" s="17" customFormat="1" ht="16.149999999999999" customHeight="1" x14ac:dyDescent="0.25">
      <c r="A6" s="79" t="s">
        <v>81</v>
      </c>
      <c r="B6" s="81">
        <v>4974</v>
      </c>
      <c r="C6" s="81">
        <v>5372</v>
      </c>
      <c r="D6" s="81">
        <v>5820</v>
      </c>
      <c r="E6" s="81">
        <v>6248</v>
      </c>
      <c r="F6" s="81">
        <v>6696</v>
      </c>
      <c r="G6" s="81">
        <v>7120</v>
      </c>
      <c r="H6" s="81">
        <v>7614</v>
      </c>
      <c r="I6" s="81">
        <v>8088</v>
      </c>
      <c r="J6" s="81">
        <v>8445</v>
      </c>
      <c r="K6" s="81">
        <v>8869</v>
      </c>
      <c r="L6" s="81">
        <v>9043</v>
      </c>
      <c r="M6" s="81">
        <v>9226</v>
      </c>
      <c r="N6" s="81">
        <v>9484</v>
      </c>
      <c r="O6" s="81">
        <v>9660</v>
      </c>
      <c r="P6" s="81">
        <v>9990</v>
      </c>
      <c r="Q6" s="81">
        <v>10516</v>
      </c>
      <c r="R6" s="81">
        <v>10940</v>
      </c>
      <c r="S6" s="81">
        <v>11221</v>
      </c>
      <c r="T6" s="81">
        <v>11643</v>
      </c>
      <c r="U6" s="81">
        <v>12123</v>
      </c>
      <c r="V6" s="81">
        <v>12728</v>
      </c>
      <c r="W6" s="146">
        <f t="shared" ref="W6:W64" si="0">_xlfn.RRI($V$1,B6,V6)</f>
        <v>4.8099995900586334E-2</v>
      </c>
      <c r="X6" s="147">
        <f t="shared" ref="X6:X63" si="1">(V6-B6)/B6</f>
        <v>1.5589063128266989</v>
      </c>
    </row>
    <row r="7" spans="1:24" ht="16.149999999999999" customHeight="1" x14ac:dyDescent="0.25">
      <c r="A7" s="82" t="s">
        <v>82</v>
      </c>
      <c r="B7" s="83">
        <v>5166</v>
      </c>
      <c r="C7" s="83">
        <v>5541</v>
      </c>
      <c r="D7" s="83">
        <v>5933</v>
      </c>
      <c r="E7" s="83">
        <v>6217</v>
      </c>
      <c r="F7" s="83">
        <v>6714</v>
      </c>
      <c r="G7" s="83">
        <v>6988</v>
      </c>
      <c r="H7" s="83">
        <v>7391</v>
      </c>
      <c r="I7" s="83">
        <v>7799</v>
      </c>
      <c r="J7" s="83">
        <v>8195</v>
      </c>
      <c r="K7" s="83">
        <v>8721</v>
      </c>
      <c r="L7" s="83">
        <v>8831</v>
      </c>
      <c r="M7" s="83">
        <v>8910</v>
      </c>
      <c r="N7" s="83">
        <v>9229</v>
      </c>
      <c r="O7" s="83">
        <v>9440</v>
      </c>
      <c r="P7" s="83">
        <v>9831</v>
      </c>
      <c r="Q7" s="83">
        <v>10294</v>
      </c>
      <c r="R7" s="83">
        <v>10705</v>
      </c>
      <c r="S7" s="83">
        <v>10989</v>
      </c>
      <c r="T7" s="83">
        <v>11378</v>
      </c>
      <c r="U7" s="83">
        <v>11831</v>
      </c>
      <c r="V7" s="83">
        <v>12489</v>
      </c>
      <c r="W7" s="146">
        <f t="shared" si="0"/>
        <v>4.5126026963614896E-2</v>
      </c>
      <c r="X7" s="147">
        <f t="shared" si="1"/>
        <v>1.4175377468060395</v>
      </c>
    </row>
    <row r="8" spans="1:24" ht="16.149999999999999" customHeight="1" x14ac:dyDescent="0.25">
      <c r="A8" s="82" t="s">
        <v>83</v>
      </c>
      <c r="B8" s="83">
        <v>4638</v>
      </c>
      <c r="C8" s="83">
        <v>5049</v>
      </c>
      <c r="D8" s="83">
        <v>5492</v>
      </c>
      <c r="E8" s="83">
        <v>6002</v>
      </c>
      <c r="F8" s="83">
        <v>6471</v>
      </c>
      <c r="G8" s="83">
        <v>6875</v>
      </c>
      <c r="H8" s="83">
        <v>7295</v>
      </c>
      <c r="I8" s="83">
        <v>7637</v>
      </c>
      <c r="J8" s="83">
        <v>7924</v>
      </c>
      <c r="K8" s="83">
        <v>8192</v>
      </c>
      <c r="L8" s="83">
        <v>8342</v>
      </c>
      <c r="M8" s="83">
        <v>8584</v>
      </c>
      <c r="N8" s="83">
        <v>8753</v>
      </c>
      <c r="O8" s="83">
        <v>8813</v>
      </c>
      <c r="P8" s="83">
        <v>9115</v>
      </c>
      <c r="Q8" s="83">
        <v>9591</v>
      </c>
      <c r="R8" s="83">
        <v>10018</v>
      </c>
      <c r="S8" s="83">
        <v>10399</v>
      </c>
      <c r="T8" s="83">
        <v>10950</v>
      </c>
      <c r="U8" s="83">
        <v>11488</v>
      </c>
      <c r="V8" s="83">
        <v>12077</v>
      </c>
      <c r="W8" s="146">
        <f t="shared" si="0"/>
        <v>4.9014318432487158E-2</v>
      </c>
      <c r="X8" s="147">
        <f t="shared" si="1"/>
        <v>1.6039241052177662</v>
      </c>
    </row>
    <row r="9" spans="1:24" ht="16.149999999999999" customHeight="1" x14ac:dyDescent="0.25">
      <c r="A9" s="82" t="s">
        <v>84</v>
      </c>
      <c r="B9" s="83">
        <v>5171</v>
      </c>
      <c r="C9" s="83">
        <v>5608</v>
      </c>
      <c r="D9" s="83">
        <v>6118</v>
      </c>
      <c r="E9" s="83">
        <v>6599</v>
      </c>
      <c r="F9" s="83">
        <v>7012</v>
      </c>
      <c r="G9" s="83">
        <v>7479</v>
      </c>
      <c r="H9" s="83">
        <v>8055</v>
      </c>
      <c r="I9" s="83">
        <v>8617</v>
      </c>
      <c r="J9" s="83">
        <v>8974</v>
      </c>
      <c r="K9" s="83">
        <v>9361</v>
      </c>
      <c r="L9" s="83">
        <v>9533</v>
      </c>
      <c r="M9" s="83">
        <v>9720</v>
      </c>
      <c r="N9" s="83">
        <v>9952</v>
      </c>
      <c r="O9" s="83">
        <v>10085</v>
      </c>
      <c r="P9" s="83">
        <v>10394</v>
      </c>
      <c r="Q9" s="83">
        <v>11010</v>
      </c>
      <c r="R9" s="83">
        <v>11490</v>
      </c>
      <c r="S9" s="83">
        <v>11746</v>
      </c>
      <c r="T9" s="83">
        <v>12215</v>
      </c>
      <c r="U9" s="83">
        <v>12729</v>
      </c>
      <c r="V9" s="83">
        <v>13319</v>
      </c>
      <c r="W9" s="146">
        <f t="shared" si="0"/>
        <v>4.8443071487455747E-2</v>
      </c>
      <c r="X9" s="147">
        <f t="shared" si="1"/>
        <v>1.5757106942564301</v>
      </c>
    </row>
    <row r="10" spans="1:24" ht="16.149999999999999" customHeight="1" x14ac:dyDescent="0.25">
      <c r="A10" s="82" t="s">
        <v>85</v>
      </c>
      <c r="B10" s="83">
        <v>4236</v>
      </c>
      <c r="C10" s="83">
        <v>4520</v>
      </c>
      <c r="D10" s="83">
        <v>4827</v>
      </c>
      <c r="E10" s="83">
        <v>5240</v>
      </c>
      <c r="F10" s="83">
        <v>5733</v>
      </c>
      <c r="G10" s="83">
        <v>6285</v>
      </c>
      <c r="H10" s="83">
        <v>6763</v>
      </c>
      <c r="I10" s="83">
        <v>7227</v>
      </c>
      <c r="J10" s="83">
        <v>7583</v>
      </c>
      <c r="K10" s="83">
        <v>8129</v>
      </c>
      <c r="L10" s="83">
        <v>8445</v>
      </c>
      <c r="M10" s="83">
        <v>8717</v>
      </c>
      <c r="N10" s="83">
        <v>8960</v>
      </c>
      <c r="O10" s="83">
        <v>9186</v>
      </c>
      <c r="P10" s="83">
        <v>9367</v>
      </c>
      <c r="Q10" s="83">
        <v>9763</v>
      </c>
      <c r="R10" s="83">
        <v>10157</v>
      </c>
      <c r="S10" s="83">
        <v>10573</v>
      </c>
      <c r="T10" s="83">
        <v>10974</v>
      </c>
      <c r="U10" s="83">
        <v>11310</v>
      </c>
      <c r="V10" s="83">
        <v>11793</v>
      </c>
      <c r="W10" s="146">
        <f t="shared" si="0"/>
        <v>5.2527416712805586E-2</v>
      </c>
      <c r="X10" s="147">
        <f t="shared" si="1"/>
        <v>1.7839943342776203</v>
      </c>
    </row>
    <row r="11" spans="1:24" ht="16.149999999999999" customHeight="1" x14ac:dyDescent="0.25">
      <c r="A11" s="82" t="s">
        <v>86</v>
      </c>
      <c r="B11" s="83">
        <v>4772</v>
      </c>
      <c r="C11" s="83">
        <v>5141</v>
      </c>
      <c r="D11" s="83">
        <v>5564</v>
      </c>
      <c r="E11" s="83">
        <v>5992</v>
      </c>
      <c r="F11" s="83">
        <v>6446</v>
      </c>
      <c r="G11" s="83">
        <v>6986</v>
      </c>
      <c r="H11" s="83">
        <v>7326</v>
      </c>
      <c r="I11" s="83">
        <v>7717</v>
      </c>
      <c r="J11" s="83">
        <v>8048</v>
      </c>
      <c r="K11" s="83">
        <v>8343</v>
      </c>
      <c r="L11" s="83">
        <v>8460</v>
      </c>
      <c r="M11" s="83">
        <v>8665</v>
      </c>
      <c r="N11" s="83">
        <v>8859</v>
      </c>
      <c r="O11" s="83">
        <v>9016</v>
      </c>
      <c r="P11" s="83">
        <v>9484</v>
      </c>
      <c r="Q11" s="83">
        <v>9914</v>
      </c>
      <c r="R11" s="83">
        <v>10159</v>
      </c>
      <c r="S11" s="83">
        <v>10290</v>
      </c>
      <c r="T11" s="83">
        <v>10464</v>
      </c>
      <c r="U11" s="83">
        <v>10988</v>
      </c>
      <c r="V11" s="83">
        <v>11694</v>
      </c>
      <c r="W11" s="146">
        <f t="shared" si="0"/>
        <v>4.5834905730392839E-2</v>
      </c>
      <c r="X11" s="147">
        <f t="shared" si="1"/>
        <v>1.450544844928751</v>
      </c>
    </row>
    <row r="12" spans="1:24" ht="16.149999999999999" customHeight="1" x14ac:dyDescent="0.25">
      <c r="A12" s="82" t="s">
        <v>87</v>
      </c>
      <c r="B12" s="83">
        <v>4398</v>
      </c>
      <c r="C12" s="83">
        <v>4792</v>
      </c>
      <c r="D12" s="83">
        <v>5260</v>
      </c>
      <c r="E12" s="83">
        <v>5840</v>
      </c>
      <c r="F12" s="83">
        <v>6233</v>
      </c>
      <c r="G12" s="83">
        <v>6665</v>
      </c>
      <c r="H12" s="83">
        <v>7304</v>
      </c>
      <c r="I12" s="83">
        <v>7654</v>
      </c>
      <c r="J12" s="83">
        <v>7972</v>
      </c>
      <c r="K12" s="83">
        <v>8464</v>
      </c>
      <c r="L12" s="83">
        <v>8850</v>
      </c>
      <c r="M12" s="83">
        <v>9209</v>
      </c>
      <c r="N12" s="83">
        <v>9679</v>
      </c>
      <c r="O12" s="83">
        <v>10247</v>
      </c>
      <c r="P12" s="83">
        <v>10589</v>
      </c>
      <c r="Q12" s="83">
        <v>11010</v>
      </c>
      <c r="R12" s="83">
        <v>11246</v>
      </c>
      <c r="S12" s="83">
        <v>11521</v>
      </c>
      <c r="T12" s="83">
        <v>11797</v>
      </c>
      <c r="U12" s="83">
        <v>12159</v>
      </c>
      <c r="V12" s="83">
        <v>12756</v>
      </c>
      <c r="W12" s="146">
        <f t="shared" si="0"/>
        <v>5.4685473242675808E-2</v>
      </c>
      <c r="X12" s="147">
        <f t="shared" si="1"/>
        <v>1.9004092769440655</v>
      </c>
    </row>
    <row r="13" spans="1:24" s="17" customFormat="1" ht="16.149999999999999" customHeight="1" x14ac:dyDescent="0.25">
      <c r="A13" s="79" t="s">
        <v>88</v>
      </c>
      <c r="B13" s="81">
        <v>4805</v>
      </c>
      <c r="C13" s="81">
        <v>5159</v>
      </c>
      <c r="D13" s="81">
        <v>5548</v>
      </c>
      <c r="E13" s="81">
        <v>5975</v>
      </c>
      <c r="F13" s="81">
        <v>6344</v>
      </c>
      <c r="G13" s="81">
        <v>6721</v>
      </c>
      <c r="H13" s="81">
        <v>7097</v>
      </c>
      <c r="I13" s="81">
        <v>7469</v>
      </c>
      <c r="J13" s="81">
        <v>7699</v>
      </c>
      <c r="K13" s="81">
        <v>8051</v>
      </c>
      <c r="L13" s="81">
        <v>8313</v>
      </c>
      <c r="M13" s="81">
        <v>8550</v>
      </c>
      <c r="N13" s="81">
        <v>8735</v>
      </c>
      <c r="O13" s="81">
        <v>8967</v>
      </c>
      <c r="P13" s="81">
        <v>9375</v>
      </c>
      <c r="Q13" s="81">
        <v>9840</v>
      </c>
      <c r="R13" s="81">
        <v>10338</v>
      </c>
      <c r="S13" s="81">
        <v>10797</v>
      </c>
      <c r="T13" s="81">
        <v>11273</v>
      </c>
      <c r="U13" s="81">
        <v>11836</v>
      </c>
      <c r="V13" s="81">
        <v>12577</v>
      </c>
      <c r="W13" s="146">
        <f t="shared" si="0"/>
        <v>4.9286737089645927E-2</v>
      </c>
      <c r="X13" s="147">
        <f t="shared" si="1"/>
        <v>1.6174817898022893</v>
      </c>
    </row>
    <row r="14" spans="1:24" ht="16.149999999999999" customHeight="1" x14ac:dyDescent="0.25">
      <c r="A14" s="82" t="s">
        <v>89</v>
      </c>
      <c r="B14" s="83">
        <v>4752</v>
      </c>
      <c r="C14" s="83">
        <v>5062</v>
      </c>
      <c r="D14" s="83">
        <v>5518</v>
      </c>
      <c r="E14" s="83">
        <v>6144</v>
      </c>
      <c r="F14" s="83">
        <v>6577</v>
      </c>
      <c r="G14" s="83">
        <v>6946</v>
      </c>
      <c r="H14" s="83">
        <v>7301</v>
      </c>
      <c r="I14" s="83">
        <v>7721</v>
      </c>
      <c r="J14" s="83">
        <v>8107</v>
      </c>
      <c r="K14" s="83">
        <v>8385</v>
      </c>
      <c r="L14" s="83">
        <v>8802</v>
      </c>
      <c r="M14" s="83">
        <v>9202</v>
      </c>
      <c r="N14" s="83">
        <v>9446</v>
      </c>
      <c r="O14" s="83">
        <v>9768</v>
      </c>
      <c r="P14" s="83">
        <v>10263</v>
      </c>
      <c r="Q14" s="83">
        <v>10714</v>
      </c>
      <c r="R14" s="83">
        <v>10933</v>
      </c>
      <c r="S14" s="83">
        <v>11444</v>
      </c>
      <c r="T14" s="83">
        <v>11771</v>
      </c>
      <c r="U14" s="83">
        <v>12213</v>
      </c>
      <c r="V14" s="83">
        <v>12899</v>
      </c>
      <c r="W14" s="146">
        <f t="shared" si="0"/>
        <v>5.1196679892980601E-2</v>
      </c>
      <c r="X14" s="147">
        <f t="shared" si="1"/>
        <v>1.714436026936027</v>
      </c>
    </row>
    <row r="15" spans="1:24" ht="16.149999999999999" customHeight="1" x14ac:dyDescent="0.25">
      <c r="A15" s="82" t="s">
        <v>90</v>
      </c>
      <c r="B15" s="83">
        <v>6292</v>
      </c>
      <c r="C15" s="83">
        <v>6637</v>
      </c>
      <c r="D15" s="83">
        <v>7167</v>
      </c>
      <c r="E15" s="83">
        <v>7646</v>
      </c>
      <c r="F15" s="83">
        <v>8359</v>
      </c>
      <c r="G15" s="83">
        <v>8908</v>
      </c>
      <c r="H15" s="83">
        <v>9251</v>
      </c>
      <c r="I15" s="83">
        <v>9851</v>
      </c>
      <c r="J15" s="83">
        <v>10223</v>
      </c>
      <c r="K15" s="83">
        <v>10701</v>
      </c>
      <c r="L15" s="83">
        <v>11112</v>
      </c>
      <c r="M15" s="83">
        <v>11537</v>
      </c>
      <c r="N15" s="83">
        <v>11426</v>
      </c>
      <c r="O15" s="83">
        <v>11583</v>
      </c>
      <c r="P15" s="83">
        <v>11975</v>
      </c>
      <c r="Q15" s="83">
        <v>12500</v>
      </c>
      <c r="R15" s="83">
        <v>12851</v>
      </c>
      <c r="S15" s="83">
        <v>13131</v>
      </c>
      <c r="T15" s="83">
        <v>13487</v>
      </c>
      <c r="U15" s="83">
        <v>13934</v>
      </c>
      <c r="V15" s="83">
        <v>14381</v>
      </c>
      <c r="W15" s="146">
        <f t="shared" si="0"/>
        <v>4.2197479747121402E-2</v>
      </c>
      <c r="X15" s="147">
        <f t="shared" si="1"/>
        <v>1.2856007628734902</v>
      </c>
    </row>
    <row r="16" spans="1:24" ht="16.149999999999999" customHeight="1" x14ac:dyDescent="0.25">
      <c r="A16" s="82" t="s">
        <v>91</v>
      </c>
      <c r="B16" s="83">
        <v>4227</v>
      </c>
      <c r="C16" s="83">
        <v>4592</v>
      </c>
      <c r="D16" s="83">
        <v>4986</v>
      </c>
      <c r="E16" s="83">
        <v>5385</v>
      </c>
      <c r="F16" s="83">
        <v>5724</v>
      </c>
      <c r="G16" s="83">
        <v>6075</v>
      </c>
      <c r="H16" s="83">
        <v>6560</v>
      </c>
      <c r="I16" s="83">
        <v>6945</v>
      </c>
      <c r="J16" s="83">
        <v>7226</v>
      </c>
      <c r="K16" s="83">
        <v>7518</v>
      </c>
      <c r="L16" s="83">
        <v>7744</v>
      </c>
      <c r="M16" s="83">
        <v>7928</v>
      </c>
      <c r="N16" s="83">
        <v>8110</v>
      </c>
      <c r="O16" s="83">
        <v>8217</v>
      </c>
      <c r="P16" s="83">
        <v>8574</v>
      </c>
      <c r="Q16" s="83">
        <v>9001</v>
      </c>
      <c r="R16" s="83">
        <v>9321</v>
      </c>
      <c r="S16" s="83">
        <v>9592</v>
      </c>
      <c r="T16" s="83">
        <v>9934</v>
      </c>
      <c r="U16" s="83">
        <v>10248</v>
      </c>
      <c r="V16" s="83">
        <v>10839</v>
      </c>
      <c r="W16" s="146">
        <f t="shared" si="0"/>
        <v>4.820891348680556E-2</v>
      </c>
      <c r="X16" s="147">
        <f t="shared" si="1"/>
        <v>1.5642299503193755</v>
      </c>
    </row>
    <row r="17" spans="1:24" ht="16.149999999999999" customHeight="1" x14ac:dyDescent="0.25">
      <c r="A17" s="82" t="s">
        <v>92</v>
      </c>
      <c r="B17" s="83">
        <v>4732</v>
      </c>
      <c r="C17" s="83">
        <v>4990</v>
      </c>
      <c r="D17" s="83">
        <v>5405</v>
      </c>
      <c r="E17" s="83">
        <v>5698</v>
      </c>
      <c r="F17" s="83">
        <v>6007</v>
      </c>
      <c r="G17" s="83">
        <v>6457</v>
      </c>
      <c r="H17" s="83">
        <v>6760</v>
      </c>
      <c r="I17" s="83">
        <v>7138</v>
      </c>
      <c r="J17" s="83">
        <v>7353</v>
      </c>
      <c r="K17" s="83">
        <v>7756</v>
      </c>
      <c r="L17" s="83">
        <v>7815</v>
      </c>
      <c r="M17" s="83">
        <v>7970</v>
      </c>
      <c r="N17" s="83">
        <v>8337</v>
      </c>
      <c r="O17" s="83">
        <v>8534</v>
      </c>
      <c r="P17" s="83">
        <v>9008</v>
      </c>
      <c r="Q17" s="83">
        <v>9483</v>
      </c>
      <c r="R17" s="83">
        <v>9979</v>
      </c>
      <c r="S17" s="83">
        <v>10340</v>
      </c>
      <c r="T17" s="83">
        <v>10665</v>
      </c>
      <c r="U17" s="83">
        <v>11264</v>
      </c>
      <c r="V17" s="83">
        <v>11868</v>
      </c>
      <c r="W17" s="146">
        <f t="shared" si="0"/>
        <v>4.7048116961422748E-2</v>
      </c>
      <c r="X17" s="147">
        <f t="shared" si="1"/>
        <v>1.5080304311073542</v>
      </c>
    </row>
    <row r="18" spans="1:24" ht="16.149999999999999" customHeight="1" x14ac:dyDescent="0.25">
      <c r="A18" s="82" t="s">
        <v>93</v>
      </c>
      <c r="B18" s="83">
        <v>5024</v>
      </c>
      <c r="C18" s="83">
        <v>5419</v>
      </c>
      <c r="D18" s="83">
        <v>5828</v>
      </c>
      <c r="E18" s="83">
        <v>6331</v>
      </c>
      <c r="F18" s="83">
        <v>6720</v>
      </c>
      <c r="G18" s="83">
        <v>7051</v>
      </c>
      <c r="H18" s="83">
        <v>7485</v>
      </c>
      <c r="I18" s="83">
        <v>7841</v>
      </c>
      <c r="J18" s="83">
        <v>8059</v>
      </c>
      <c r="K18" s="83">
        <v>8506</v>
      </c>
      <c r="L18" s="83">
        <v>8759</v>
      </c>
      <c r="M18" s="83">
        <v>8991</v>
      </c>
      <c r="N18" s="83">
        <v>9085</v>
      </c>
      <c r="O18" s="83">
        <v>9371</v>
      </c>
      <c r="P18" s="83">
        <v>9805</v>
      </c>
      <c r="Q18" s="83">
        <v>10305</v>
      </c>
      <c r="R18" s="83">
        <v>10927</v>
      </c>
      <c r="S18" s="83">
        <v>11558</v>
      </c>
      <c r="T18" s="83">
        <v>12098</v>
      </c>
      <c r="U18" s="83">
        <v>12932</v>
      </c>
      <c r="V18" s="83">
        <v>14007</v>
      </c>
      <c r="W18" s="146">
        <f t="shared" si="0"/>
        <v>5.2603415520977137E-2</v>
      </c>
      <c r="X18" s="147">
        <f t="shared" si="1"/>
        <v>1.7880175159235669</v>
      </c>
    </row>
    <row r="19" spans="1:24" ht="16.149999999999999" customHeight="1" x14ac:dyDescent="0.25">
      <c r="A19" s="82" t="s">
        <v>94</v>
      </c>
      <c r="B19" s="83">
        <v>4702</v>
      </c>
      <c r="C19" s="83">
        <v>5056</v>
      </c>
      <c r="D19" s="83">
        <v>5389</v>
      </c>
      <c r="E19" s="83">
        <v>5791</v>
      </c>
      <c r="F19" s="83">
        <v>6166</v>
      </c>
      <c r="G19" s="83">
        <v>6572</v>
      </c>
      <c r="H19" s="83">
        <v>6868</v>
      </c>
      <c r="I19" s="83">
        <v>7239</v>
      </c>
      <c r="J19" s="83">
        <v>7457</v>
      </c>
      <c r="K19" s="83">
        <v>7655</v>
      </c>
      <c r="L19" s="83">
        <v>8069</v>
      </c>
      <c r="M19" s="83">
        <v>8371</v>
      </c>
      <c r="N19" s="83">
        <v>8577</v>
      </c>
      <c r="O19" s="83">
        <v>8802</v>
      </c>
      <c r="P19" s="83">
        <v>9142</v>
      </c>
      <c r="Q19" s="83">
        <v>9562</v>
      </c>
      <c r="R19" s="83">
        <v>9980</v>
      </c>
      <c r="S19" s="83">
        <v>10342</v>
      </c>
      <c r="T19" s="83">
        <v>10910</v>
      </c>
      <c r="U19" s="83">
        <v>11175</v>
      </c>
      <c r="V19" s="83">
        <v>11603</v>
      </c>
      <c r="W19" s="146">
        <f t="shared" si="0"/>
        <v>4.61991994564388E-2</v>
      </c>
      <c r="X19" s="147">
        <f t="shared" si="1"/>
        <v>1.4676733304976606</v>
      </c>
    </row>
    <row r="20" spans="1:24" s="17" customFormat="1" ht="16.149999999999999" customHeight="1" x14ac:dyDescent="0.25">
      <c r="A20" s="79" t="s">
        <v>95</v>
      </c>
      <c r="B20" s="81">
        <v>4149</v>
      </c>
      <c r="C20" s="81">
        <v>4482</v>
      </c>
      <c r="D20" s="81">
        <v>4822</v>
      </c>
      <c r="E20" s="81">
        <v>5156</v>
      </c>
      <c r="F20" s="81">
        <v>5490</v>
      </c>
      <c r="G20" s="81">
        <v>5812</v>
      </c>
      <c r="H20" s="81">
        <v>6172</v>
      </c>
      <c r="I20" s="81">
        <v>6513</v>
      </c>
      <c r="J20" s="81">
        <v>6688</v>
      </c>
      <c r="K20" s="81">
        <v>6997</v>
      </c>
      <c r="L20" s="81">
        <v>7216</v>
      </c>
      <c r="M20" s="81">
        <v>7393</v>
      </c>
      <c r="N20" s="81">
        <v>7672</v>
      </c>
      <c r="O20" s="81">
        <v>7806</v>
      </c>
      <c r="P20" s="81">
        <v>8143</v>
      </c>
      <c r="Q20" s="81">
        <v>8481</v>
      </c>
      <c r="R20" s="81">
        <v>8797</v>
      </c>
      <c r="S20" s="81">
        <v>9050</v>
      </c>
      <c r="T20" s="81">
        <v>9291</v>
      </c>
      <c r="U20" s="81">
        <v>9754</v>
      </c>
      <c r="V20" s="81">
        <v>10221</v>
      </c>
      <c r="W20" s="146">
        <f t="shared" si="0"/>
        <v>4.6110346955378745E-2</v>
      </c>
      <c r="X20" s="147">
        <f t="shared" si="1"/>
        <v>1.4634851771511208</v>
      </c>
    </row>
    <row r="21" spans="1:24" ht="16.149999999999999" customHeight="1" x14ac:dyDescent="0.25">
      <c r="A21" s="82" t="s">
        <v>96</v>
      </c>
      <c r="B21" s="83">
        <v>4166</v>
      </c>
      <c r="C21" s="83">
        <v>4448</v>
      </c>
      <c r="D21" s="83">
        <v>4786</v>
      </c>
      <c r="E21" s="83">
        <v>5077</v>
      </c>
      <c r="F21" s="83">
        <v>5344</v>
      </c>
      <c r="G21" s="83">
        <v>5679</v>
      </c>
      <c r="H21" s="83">
        <v>6042</v>
      </c>
      <c r="I21" s="83">
        <v>6467</v>
      </c>
      <c r="J21" s="83">
        <v>6629</v>
      </c>
      <c r="K21" s="83">
        <v>6859</v>
      </c>
      <c r="L21" s="83">
        <v>7159</v>
      </c>
      <c r="M21" s="83">
        <v>7300</v>
      </c>
      <c r="N21" s="83">
        <v>7505</v>
      </c>
      <c r="O21" s="83">
        <v>7695</v>
      </c>
      <c r="P21" s="83">
        <v>8017</v>
      </c>
      <c r="Q21" s="83">
        <v>8300</v>
      </c>
      <c r="R21" s="83">
        <v>8630</v>
      </c>
      <c r="S21" s="83">
        <v>8849</v>
      </c>
      <c r="T21" s="83">
        <v>9118</v>
      </c>
      <c r="U21" s="83">
        <v>9496</v>
      </c>
      <c r="V21" s="83">
        <v>10190</v>
      </c>
      <c r="W21" s="146">
        <f t="shared" si="0"/>
        <v>4.573765382249495E-2</v>
      </c>
      <c r="X21" s="147">
        <f t="shared" si="1"/>
        <v>1.4459913586173787</v>
      </c>
    </row>
    <row r="22" spans="1:24" ht="16.149999999999999" customHeight="1" x14ac:dyDescent="0.25">
      <c r="A22" s="82" t="s">
        <v>97</v>
      </c>
      <c r="B22" s="83">
        <v>4018</v>
      </c>
      <c r="C22" s="83">
        <v>4335</v>
      </c>
      <c r="D22" s="83">
        <v>4664</v>
      </c>
      <c r="E22" s="83">
        <v>5030</v>
      </c>
      <c r="F22" s="83">
        <v>5394</v>
      </c>
      <c r="G22" s="83">
        <v>5638</v>
      </c>
      <c r="H22" s="83">
        <v>5996</v>
      </c>
      <c r="I22" s="83">
        <v>6296</v>
      </c>
      <c r="J22" s="83">
        <v>6380</v>
      </c>
      <c r="K22" s="83">
        <v>6710</v>
      </c>
      <c r="L22" s="83">
        <v>6859</v>
      </c>
      <c r="M22" s="83">
        <v>7104</v>
      </c>
      <c r="N22" s="83">
        <v>7618</v>
      </c>
      <c r="O22" s="83">
        <v>7647</v>
      </c>
      <c r="P22" s="83">
        <v>7998</v>
      </c>
      <c r="Q22" s="83">
        <v>8368</v>
      </c>
      <c r="R22" s="83">
        <v>8776</v>
      </c>
      <c r="S22" s="83">
        <v>9015</v>
      </c>
      <c r="T22" s="83">
        <v>9297</v>
      </c>
      <c r="U22" s="83">
        <v>9927</v>
      </c>
      <c r="V22" s="83">
        <v>10517</v>
      </c>
      <c r="W22" s="146">
        <f t="shared" si="0"/>
        <v>4.9286528412891828E-2</v>
      </c>
      <c r="X22" s="147">
        <f t="shared" si="1"/>
        <v>1.6174713787954207</v>
      </c>
    </row>
    <row r="23" spans="1:24" ht="16.149999999999999" customHeight="1" x14ac:dyDescent="0.25">
      <c r="A23" s="82" t="s">
        <v>98</v>
      </c>
      <c r="B23" s="83">
        <v>4050</v>
      </c>
      <c r="C23" s="83">
        <v>4297</v>
      </c>
      <c r="D23" s="83">
        <v>4576</v>
      </c>
      <c r="E23" s="83">
        <v>4895</v>
      </c>
      <c r="F23" s="83">
        <v>5261</v>
      </c>
      <c r="G23" s="83">
        <v>5564</v>
      </c>
      <c r="H23" s="83">
        <v>5979</v>
      </c>
      <c r="I23" s="83">
        <v>6318</v>
      </c>
      <c r="J23" s="83">
        <v>6552</v>
      </c>
      <c r="K23" s="83">
        <v>6824</v>
      </c>
      <c r="L23" s="83">
        <v>7089</v>
      </c>
      <c r="M23" s="83">
        <v>7345</v>
      </c>
      <c r="N23" s="83">
        <v>7579</v>
      </c>
      <c r="O23" s="83">
        <v>7693</v>
      </c>
      <c r="P23" s="83">
        <v>7967</v>
      </c>
      <c r="Q23" s="83">
        <v>8372</v>
      </c>
      <c r="R23" s="83">
        <v>8707</v>
      </c>
      <c r="S23" s="83">
        <v>8940</v>
      </c>
      <c r="T23" s="83">
        <v>9142</v>
      </c>
      <c r="U23" s="83">
        <v>9532</v>
      </c>
      <c r="V23" s="83">
        <v>9897</v>
      </c>
      <c r="W23" s="146">
        <f t="shared" si="0"/>
        <v>4.5688729890322133E-2</v>
      </c>
      <c r="X23" s="147">
        <f t="shared" si="1"/>
        <v>1.4437037037037037</v>
      </c>
    </row>
    <row r="24" spans="1:24" ht="16.149999999999999" customHeight="1" x14ac:dyDescent="0.25">
      <c r="A24" s="82" t="s">
        <v>99</v>
      </c>
      <c r="B24" s="83">
        <v>4208</v>
      </c>
      <c r="C24" s="83">
        <v>4637</v>
      </c>
      <c r="D24" s="83">
        <v>5037</v>
      </c>
      <c r="E24" s="83">
        <v>5419</v>
      </c>
      <c r="F24" s="83">
        <v>5771</v>
      </c>
      <c r="G24" s="83">
        <v>6113</v>
      </c>
      <c r="H24" s="83">
        <v>6397</v>
      </c>
      <c r="I24" s="83">
        <v>6674</v>
      </c>
      <c r="J24" s="83">
        <v>6816</v>
      </c>
      <c r="K24" s="83">
        <v>7242</v>
      </c>
      <c r="L24" s="83">
        <v>7397</v>
      </c>
      <c r="M24" s="83">
        <v>7488</v>
      </c>
      <c r="N24" s="83">
        <v>7854</v>
      </c>
      <c r="O24" s="83">
        <v>8030</v>
      </c>
      <c r="P24" s="83">
        <v>8401</v>
      </c>
      <c r="Q24" s="83">
        <v>8754</v>
      </c>
      <c r="R24" s="83">
        <v>9062</v>
      </c>
      <c r="S24" s="83">
        <v>9400</v>
      </c>
      <c r="T24" s="83">
        <v>9627</v>
      </c>
      <c r="U24" s="83">
        <v>10173</v>
      </c>
      <c r="V24" s="83">
        <v>10478</v>
      </c>
      <c r="W24" s="146">
        <f t="shared" si="0"/>
        <v>4.6670859648399565E-2</v>
      </c>
      <c r="X24" s="147">
        <f t="shared" si="1"/>
        <v>1.4900190114068441</v>
      </c>
    </row>
    <row r="25" spans="1:24" ht="16.149999999999999" customHeight="1" x14ac:dyDescent="0.25">
      <c r="A25" s="82" t="s">
        <v>100</v>
      </c>
      <c r="B25" s="83">
        <v>4314</v>
      </c>
      <c r="C25" s="83">
        <v>4744</v>
      </c>
      <c r="D25" s="83">
        <v>5085</v>
      </c>
      <c r="E25" s="83">
        <v>5411</v>
      </c>
      <c r="F25" s="83">
        <v>5766</v>
      </c>
      <c r="G25" s="83">
        <v>6139</v>
      </c>
      <c r="H25" s="83">
        <v>6553</v>
      </c>
      <c r="I25" s="83">
        <v>6883</v>
      </c>
      <c r="J25" s="83">
        <v>7148</v>
      </c>
      <c r="K25" s="83">
        <v>7441</v>
      </c>
      <c r="L25" s="83">
        <v>7605</v>
      </c>
      <c r="M25" s="83">
        <v>7825</v>
      </c>
      <c r="N25" s="83">
        <v>7906</v>
      </c>
      <c r="O25" s="83">
        <v>7984</v>
      </c>
      <c r="P25" s="83">
        <v>8371</v>
      </c>
      <c r="Q25" s="83">
        <v>8654</v>
      </c>
      <c r="R25" s="83">
        <v>8809</v>
      </c>
      <c r="S25" s="83">
        <v>9019</v>
      </c>
      <c r="T25" s="83">
        <v>9244</v>
      </c>
      <c r="U25" s="83">
        <v>9652</v>
      </c>
      <c r="V25" s="83">
        <v>9982</v>
      </c>
      <c r="W25" s="146">
        <f t="shared" si="0"/>
        <v>4.2838055674880637E-2</v>
      </c>
      <c r="X25" s="147">
        <f t="shared" si="1"/>
        <v>1.3138618451553083</v>
      </c>
    </row>
    <row r="26" spans="1:24" s="17" customFormat="1" ht="16.149999999999999" customHeight="1" x14ac:dyDescent="0.25">
      <c r="A26" s="79" t="s">
        <v>101</v>
      </c>
      <c r="B26" s="81">
        <v>4272</v>
      </c>
      <c r="C26" s="81">
        <v>4605</v>
      </c>
      <c r="D26" s="81">
        <v>4981</v>
      </c>
      <c r="E26" s="81">
        <v>5322</v>
      </c>
      <c r="F26" s="81">
        <v>5614</v>
      </c>
      <c r="G26" s="81">
        <v>5920</v>
      </c>
      <c r="H26" s="81">
        <v>6210</v>
      </c>
      <c r="I26" s="81">
        <v>6595</v>
      </c>
      <c r="J26" s="81">
        <v>6849</v>
      </c>
      <c r="K26" s="81">
        <v>7077</v>
      </c>
      <c r="L26" s="81">
        <v>7291</v>
      </c>
      <c r="M26" s="81">
        <v>7537</v>
      </c>
      <c r="N26" s="81">
        <v>7794</v>
      </c>
      <c r="O26" s="81">
        <v>7907</v>
      </c>
      <c r="P26" s="81">
        <v>8192</v>
      </c>
      <c r="Q26" s="81">
        <v>8547</v>
      </c>
      <c r="R26" s="81">
        <v>8852</v>
      </c>
      <c r="S26" s="81">
        <v>9066</v>
      </c>
      <c r="T26" s="81">
        <v>9381</v>
      </c>
      <c r="U26" s="81">
        <v>9765</v>
      </c>
      <c r="V26" s="81">
        <v>10285</v>
      </c>
      <c r="W26" s="146">
        <f t="shared" si="0"/>
        <v>4.4909439684309937E-2</v>
      </c>
      <c r="X26" s="147">
        <f t="shared" si="1"/>
        <v>1.4075374531835205</v>
      </c>
    </row>
    <row r="27" spans="1:24" ht="16.149999999999999" customHeight="1" x14ac:dyDescent="0.25">
      <c r="A27" s="82" t="s">
        <v>102</v>
      </c>
      <c r="B27" s="83">
        <v>4226</v>
      </c>
      <c r="C27" s="83">
        <v>4561</v>
      </c>
      <c r="D27" s="83">
        <v>4845</v>
      </c>
      <c r="E27" s="83">
        <v>5211</v>
      </c>
      <c r="F27" s="83">
        <v>5470</v>
      </c>
      <c r="G27" s="83">
        <v>5808</v>
      </c>
      <c r="H27" s="83">
        <v>6172</v>
      </c>
      <c r="I27" s="83">
        <v>6444</v>
      </c>
      <c r="J27" s="83">
        <v>6658</v>
      </c>
      <c r="K27" s="83">
        <v>6889</v>
      </c>
      <c r="L27" s="83">
        <v>7095</v>
      </c>
      <c r="M27" s="83">
        <v>7310</v>
      </c>
      <c r="N27" s="83">
        <v>7547</v>
      </c>
      <c r="O27" s="83">
        <v>7638</v>
      </c>
      <c r="P27" s="83">
        <v>7967</v>
      </c>
      <c r="Q27" s="83">
        <v>8358</v>
      </c>
      <c r="R27" s="83">
        <v>8464</v>
      </c>
      <c r="S27" s="83">
        <v>8525</v>
      </c>
      <c r="T27" s="83">
        <v>8812</v>
      </c>
      <c r="U27" s="83">
        <v>9193</v>
      </c>
      <c r="V27" s="83">
        <v>9789</v>
      </c>
      <c r="W27" s="146">
        <f t="shared" si="0"/>
        <v>4.2894655369412726E-2</v>
      </c>
      <c r="X27" s="147">
        <f t="shared" si="1"/>
        <v>1.3163748225272125</v>
      </c>
    </row>
    <row r="28" spans="1:24" ht="16.149999999999999" customHeight="1" x14ac:dyDescent="0.25">
      <c r="A28" s="82" t="s">
        <v>103</v>
      </c>
      <c r="B28" s="83">
        <v>4225</v>
      </c>
      <c r="C28" s="83">
        <v>4532</v>
      </c>
      <c r="D28" s="83">
        <v>4839</v>
      </c>
      <c r="E28" s="83">
        <v>5138</v>
      </c>
      <c r="F28" s="83">
        <v>5456</v>
      </c>
      <c r="G28" s="83">
        <v>5758</v>
      </c>
      <c r="H28" s="83">
        <v>6026</v>
      </c>
      <c r="I28" s="83">
        <v>6349</v>
      </c>
      <c r="J28" s="83">
        <v>6570</v>
      </c>
      <c r="K28" s="83">
        <v>6727</v>
      </c>
      <c r="L28" s="83">
        <v>6803</v>
      </c>
      <c r="M28" s="83">
        <v>7071</v>
      </c>
      <c r="N28" s="83">
        <v>7385</v>
      </c>
      <c r="O28" s="83">
        <v>7240</v>
      </c>
      <c r="P28" s="83">
        <v>7368</v>
      </c>
      <c r="Q28" s="83">
        <v>7634</v>
      </c>
      <c r="R28" s="83">
        <v>7845</v>
      </c>
      <c r="S28" s="83">
        <v>8060</v>
      </c>
      <c r="T28" s="83">
        <v>8381</v>
      </c>
      <c r="U28" s="83">
        <v>8745</v>
      </c>
      <c r="V28" s="83">
        <v>9408</v>
      </c>
      <c r="W28" s="146">
        <f t="shared" si="0"/>
        <v>4.0838935288133982E-2</v>
      </c>
      <c r="X28" s="147">
        <f t="shared" si="1"/>
        <v>1.2267455621301775</v>
      </c>
    </row>
    <row r="29" spans="1:24" ht="16.149999999999999" customHeight="1" x14ac:dyDescent="0.25">
      <c r="A29" s="82" t="s">
        <v>104</v>
      </c>
      <c r="B29" s="83">
        <v>4506</v>
      </c>
      <c r="C29" s="83">
        <v>4880</v>
      </c>
      <c r="D29" s="83">
        <v>5312</v>
      </c>
      <c r="E29" s="83">
        <v>5675</v>
      </c>
      <c r="F29" s="83">
        <v>6000</v>
      </c>
      <c r="G29" s="83">
        <v>6328</v>
      </c>
      <c r="H29" s="83">
        <v>6673</v>
      </c>
      <c r="I29" s="83">
        <v>7045</v>
      </c>
      <c r="J29" s="83">
        <v>7227</v>
      </c>
      <c r="K29" s="83">
        <v>7532</v>
      </c>
      <c r="L29" s="83">
        <v>7801</v>
      </c>
      <c r="M29" s="83">
        <v>8013</v>
      </c>
      <c r="N29" s="83">
        <v>8242</v>
      </c>
      <c r="O29" s="83">
        <v>8533</v>
      </c>
      <c r="P29" s="83">
        <v>8919</v>
      </c>
      <c r="Q29" s="83">
        <v>9163</v>
      </c>
      <c r="R29" s="83">
        <v>9540</v>
      </c>
      <c r="S29" s="83">
        <v>9782</v>
      </c>
      <c r="T29" s="83">
        <v>10174</v>
      </c>
      <c r="U29" s="83">
        <v>10510</v>
      </c>
      <c r="V29" s="83">
        <v>10846</v>
      </c>
      <c r="W29" s="146">
        <f t="shared" si="0"/>
        <v>4.4898054672310339E-2</v>
      </c>
      <c r="X29" s="147">
        <f t="shared" si="1"/>
        <v>1.4070128717265868</v>
      </c>
    </row>
    <row r="30" spans="1:24" ht="16.149999999999999" customHeight="1" x14ac:dyDescent="0.25">
      <c r="A30" s="82" t="s">
        <v>105</v>
      </c>
      <c r="B30" s="83">
        <v>4159</v>
      </c>
      <c r="C30" s="83">
        <v>4447</v>
      </c>
      <c r="D30" s="83">
        <v>4843</v>
      </c>
      <c r="E30" s="83">
        <v>5185</v>
      </c>
      <c r="F30" s="83">
        <v>5433</v>
      </c>
      <c r="G30" s="83">
        <v>5665</v>
      </c>
      <c r="H30" s="83">
        <v>5816</v>
      </c>
      <c r="I30" s="83">
        <v>6329</v>
      </c>
      <c r="J30" s="83">
        <v>6651</v>
      </c>
      <c r="K30" s="83">
        <v>6818</v>
      </c>
      <c r="L30" s="83">
        <v>6990</v>
      </c>
      <c r="M30" s="83">
        <v>7265</v>
      </c>
      <c r="N30" s="83">
        <v>7538</v>
      </c>
      <c r="O30" s="83">
        <v>7592</v>
      </c>
      <c r="P30" s="83">
        <v>7828</v>
      </c>
      <c r="Q30" s="83">
        <v>8261</v>
      </c>
      <c r="R30" s="83">
        <v>8608</v>
      </c>
      <c r="S30" s="83">
        <v>8824</v>
      </c>
      <c r="T30" s="83">
        <v>9032</v>
      </c>
      <c r="U30" s="83">
        <v>9431</v>
      </c>
      <c r="V30" s="83">
        <v>9921</v>
      </c>
      <c r="W30" s="146">
        <f t="shared" si="0"/>
        <v>4.442756756554922E-2</v>
      </c>
      <c r="X30" s="147">
        <f t="shared" si="1"/>
        <v>1.3854291897090647</v>
      </c>
    </row>
    <row r="31" spans="1:24" ht="16.149999999999999" customHeight="1" x14ac:dyDescent="0.25">
      <c r="A31" s="82" t="s">
        <v>106</v>
      </c>
      <c r="B31" s="83">
        <v>4125</v>
      </c>
      <c r="C31" s="83">
        <v>4545</v>
      </c>
      <c r="D31" s="83">
        <v>4872</v>
      </c>
      <c r="E31" s="83">
        <v>5223</v>
      </c>
      <c r="F31" s="83">
        <v>5584</v>
      </c>
      <c r="G31" s="83">
        <v>5931</v>
      </c>
      <c r="H31" s="83">
        <v>6363</v>
      </c>
      <c r="I31" s="83">
        <v>6653</v>
      </c>
      <c r="J31" s="83">
        <v>6928</v>
      </c>
      <c r="K31" s="83">
        <v>7104</v>
      </c>
      <c r="L31" s="83">
        <v>7406</v>
      </c>
      <c r="M31" s="83">
        <v>7580</v>
      </c>
      <c r="N31" s="83">
        <v>7824</v>
      </c>
      <c r="O31" s="83">
        <v>7928</v>
      </c>
      <c r="P31" s="83">
        <v>8175</v>
      </c>
      <c r="Q31" s="83">
        <v>8579</v>
      </c>
      <c r="R31" s="83">
        <v>8943</v>
      </c>
      <c r="S31" s="83">
        <v>9189</v>
      </c>
      <c r="T31" s="83">
        <v>9492</v>
      </c>
      <c r="U31" s="83">
        <v>9917</v>
      </c>
      <c r="V31" s="83">
        <v>10514</v>
      </c>
      <c r="W31" s="146">
        <f t="shared" si="0"/>
        <v>4.7893631545185222E-2</v>
      </c>
      <c r="X31" s="147">
        <f t="shared" si="1"/>
        <v>1.5488484848484849</v>
      </c>
    </row>
    <row r="32" spans="1:24" ht="16.149999999999999" customHeight="1" x14ac:dyDescent="0.25">
      <c r="A32" s="82" t="s">
        <v>107</v>
      </c>
      <c r="B32" s="83">
        <v>4383</v>
      </c>
      <c r="C32" s="83">
        <v>4797</v>
      </c>
      <c r="D32" s="83">
        <v>5298</v>
      </c>
      <c r="E32" s="83">
        <v>5499</v>
      </c>
      <c r="F32" s="83">
        <v>5839</v>
      </c>
      <c r="G32" s="83">
        <v>6175</v>
      </c>
      <c r="H32" s="83">
        <v>6556</v>
      </c>
      <c r="I32" s="83">
        <v>6992</v>
      </c>
      <c r="J32" s="83">
        <v>7319</v>
      </c>
      <c r="K32" s="83">
        <v>7707</v>
      </c>
      <c r="L32" s="83">
        <v>8011</v>
      </c>
      <c r="M32" s="83">
        <v>8324</v>
      </c>
      <c r="N32" s="83">
        <v>8457</v>
      </c>
      <c r="O32" s="83">
        <v>8712</v>
      </c>
      <c r="P32" s="83">
        <v>9005</v>
      </c>
      <c r="Q32" s="83">
        <v>9357</v>
      </c>
      <c r="R32" s="83">
        <v>9682</v>
      </c>
      <c r="S32" s="83">
        <v>9961</v>
      </c>
      <c r="T32" s="83">
        <v>10269</v>
      </c>
      <c r="U32" s="83">
        <v>10653</v>
      </c>
      <c r="V32" s="83">
        <v>11301</v>
      </c>
      <c r="W32" s="146">
        <f t="shared" si="0"/>
        <v>4.8497188385204781E-2</v>
      </c>
      <c r="X32" s="147">
        <f t="shared" si="1"/>
        <v>1.5783709787816564</v>
      </c>
    </row>
    <row r="33" spans="1:24" ht="16.149999999999999" customHeight="1" x14ac:dyDescent="0.25">
      <c r="A33" s="82" t="s">
        <v>108</v>
      </c>
      <c r="B33" s="83">
        <v>4157</v>
      </c>
      <c r="C33" s="83">
        <v>4374</v>
      </c>
      <c r="D33" s="83">
        <v>4836</v>
      </c>
      <c r="E33" s="83">
        <v>5182</v>
      </c>
      <c r="F33" s="83">
        <v>5414</v>
      </c>
      <c r="G33" s="83">
        <v>5887</v>
      </c>
      <c r="H33" s="83">
        <v>6267</v>
      </c>
      <c r="I33" s="83">
        <v>6591</v>
      </c>
      <c r="J33" s="83">
        <v>6969</v>
      </c>
      <c r="K33" s="83">
        <v>7372</v>
      </c>
      <c r="L33" s="83">
        <v>7766</v>
      </c>
      <c r="M33" s="83">
        <v>8154</v>
      </c>
      <c r="N33" s="83">
        <v>8452</v>
      </c>
      <c r="O33" s="83">
        <v>8674</v>
      </c>
      <c r="P33" s="83">
        <v>9103</v>
      </c>
      <c r="Q33" s="83">
        <v>9627</v>
      </c>
      <c r="R33" s="83">
        <v>10046</v>
      </c>
      <c r="S33" s="83">
        <v>10440</v>
      </c>
      <c r="T33" s="83">
        <v>11086</v>
      </c>
      <c r="U33" s="83">
        <v>11627</v>
      </c>
      <c r="V33" s="83">
        <v>12495</v>
      </c>
      <c r="W33" s="146">
        <f t="shared" si="0"/>
        <v>5.656887244428721E-2</v>
      </c>
      <c r="X33" s="147">
        <f t="shared" si="1"/>
        <v>2.0057733942747173</v>
      </c>
    </row>
    <row r="34" spans="1:24" s="17" customFormat="1" ht="16.149999999999999" customHeight="1" x14ac:dyDescent="0.25">
      <c r="A34" s="79" t="s">
        <v>109</v>
      </c>
      <c r="B34" s="81">
        <v>4007</v>
      </c>
      <c r="C34" s="81">
        <v>4299</v>
      </c>
      <c r="D34" s="81">
        <v>4606</v>
      </c>
      <c r="E34" s="81">
        <v>4928</v>
      </c>
      <c r="F34" s="81">
        <v>5265</v>
      </c>
      <c r="G34" s="81">
        <v>5539</v>
      </c>
      <c r="H34" s="81">
        <v>5847</v>
      </c>
      <c r="I34" s="81">
        <v>6110</v>
      </c>
      <c r="J34" s="81">
        <v>6299</v>
      </c>
      <c r="K34" s="81">
        <v>6549</v>
      </c>
      <c r="L34" s="81">
        <v>6670</v>
      </c>
      <c r="M34" s="81">
        <v>6813</v>
      </c>
      <c r="N34" s="81">
        <v>7066</v>
      </c>
      <c r="O34" s="81">
        <v>7162</v>
      </c>
      <c r="P34" s="81">
        <v>7506</v>
      </c>
      <c r="Q34" s="81">
        <v>7870</v>
      </c>
      <c r="R34" s="81">
        <v>8144</v>
      </c>
      <c r="S34" s="81">
        <v>8425</v>
      </c>
      <c r="T34" s="81">
        <v>8655</v>
      </c>
      <c r="U34" s="81">
        <v>9019</v>
      </c>
      <c r="V34" s="81">
        <v>9480</v>
      </c>
      <c r="W34" s="146">
        <f t="shared" si="0"/>
        <v>4.3997478503132958E-2</v>
      </c>
      <c r="X34" s="147">
        <f t="shared" si="1"/>
        <v>1.3658597454454704</v>
      </c>
    </row>
    <row r="35" spans="1:24" ht="16.149999999999999" customHeight="1" x14ac:dyDescent="0.25">
      <c r="A35" s="82" t="s">
        <v>110</v>
      </c>
      <c r="B35" s="83">
        <v>3921</v>
      </c>
      <c r="C35" s="83">
        <v>4158</v>
      </c>
      <c r="D35" s="83">
        <v>4513</v>
      </c>
      <c r="E35" s="83">
        <v>4995</v>
      </c>
      <c r="F35" s="83">
        <v>5238</v>
      </c>
      <c r="G35" s="83">
        <v>5546</v>
      </c>
      <c r="H35" s="83">
        <v>5768</v>
      </c>
      <c r="I35" s="83">
        <v>5942</v>
      </c>
      <c r="J35" s="83">
        <v>6100</v>
      </c>
      <c r="K35" s="83">
        <v>6322</v>
      </c>
      <c r="L35" s="83">
        <v>6406</v>
      </c>
      <c r="M35" s="83">
        <v>6513</v>
      </c>
      <c r="N35" s="83">
        <v>6797</v>
      </c>
      <c r="O35" s="83">
        <v>6969</v>
      </c>
      <c r="P35" s="83">
        <v>7277</v>
      </c>
      <c r="Q35" s="83">
        <v>7657</v>
      </c>
      <c r="R35" s="83">
        <v>7968</v>
      </c>
      <c r="S35" s="83">
        <v>8154</v>
      </c>
      <c r="T35" s="83">
        <v>8343</v>
      </c>
      <c r="U35" s="83">
        <v>8741</v>
      </c>
      <c r="V35" s="83">
        <v>9280</v>
      </c>
      <c r="W35" s="146">
        <f t="shared" si="0"/>
        <v>4.4016966927233003E-2</v>
      </c>
      <c r="X35" s="147">
        <f t="shared" si="1"/>
        <v>1.3667431777607753</v>
      </c>
    </row>
    <row r="36" spans="1:24" ht="16.149999999999999" customHeight="1" x14ac:dyDescent="0.25">
      <c r="A36" s="82" t="s">
        <v>111</v>
      </c>
      <c r="B36" s="83">
        <v>3709</v>
      </c>
      <c r="C36" s="83">
        <v>4008</v>
      </c>
      <c r="D36" s="83">
        <v>4355</v>
      </c>
      <c r="E36" s="83">
        <v>4618</v>
      </c>
      <c r="F36" s="83">
        <v>4879</v>
      </c>
      <c r="G36" s="83">
        <v>5238</v>
      </c>
      <c r="H36" s="83">
        <v>5462</v>
      </c>
      <c r="I36" s="83">
        <v>5757</v>
      </c>
      <c r="J36" s="83">
        <v>5985</v>
      </c>
      <c r="K36" s="83">
        <v>6223</v>
      </c>
      <c r="L36" s="83">
        <v>6378</v>
      </c>
      <c r="M36" s="83">
        <v>6541</v>
      </c>
      <c r="N36" s="83">
        <v>6773</v>
      </c>
      <c r="O36" s="83">
        <v>6819</v>
      </c>
      <c r="P36" s="83">
        <v>7284</v>
      </c>
      <c r="Q36" s="83">
        <v>7620</v>
      </c>
      <c r="R36" s="83">
        <v>8079</v>
      </c>
      <c r="S36" s="83">
        <v>8409</v>
      </c>
      <c r="T36" s="83">
        <v>8545</v>
      </c>
      <c r="U36" s="83">
        <v>8853</v>
      </c>
      <c r="V36" s="83">
        <v>9338</v>
      </c>
      <c r="W36" s="146">
        <f t="shared" si="0"/>
        <v>4.7248752785745918E-2</v>
      </c>
      <c r="X36" s="147">
        <f t="shared" si="1"/>
        <v>1.5176597465624158</v>
      </c>
    </row>
    <row r="37" spans="1:24" ht="16.149999999999999" customHeight="1" x14ac:dyDescent="0.25">
      <c r="A37" s="82" t="s">
        <v>112</v>
      </c>
      <c r="B37" s="83">
        <v>4445</v>
      </c>
      <c r="C37" s="83">
        <v>4724</v>
      </c>
      <c r="D37" s="83">
        <v>5021</v>
      </c>
      <c r="E37" s="83">
        <v>5327</v>
      </c>
      <c r="F37" s="83">
        <v>5671</v>
      </c>
      <c r="G37" s="83">
        <v>5954</v>
      </c>
      <c r="H37" s="83">
        <v>6298</v>
      </c>
      <c r="I37" s="83">
        <v>6608</v>
      </c>
      <c r="J37" s="83">
        <v>6856</v>
      </c>
      <c r="K37" s="83">
        <v>7118</v>
      </c>
      <c r="L37" s="83">
        <v>7269</v>
      </c>
      <c r="M37" s="83">
        <v>7375</v>
      </c>
      <c r="N37" s="83">
        <v>7609</v>
      </c>
      <c r="O37" s="83">
        <v>7603</v>
      </c>
      <c r="P37" s="83">
        <v>7965</v>
      </c>
      <c r="Q37" s="83">
        <v>8330</v>
      </c>
      <c r="R37" s="83">
        <v>8519</v>
      </c>
      <c r="S37" s="83">
        <v>8814</v>
      </c>
      <c r="T37" s="83">
        <v>9148</v>
      </c>
      <c r="U37" s="83">
        <v>9490</v>
      </c>
      <c r="V37" s="83">
        <v>9865</v>
      </c>
      <c r="W37" s="146">
        <f t="shared" si="0"/>
        <v>4.0665761391444288E-2</v>
      </c>
      <c r="X37" s="147">
        <f t="shared" si="1"/>
        <v>1.219347581552306</v>
      </c>
    </row>
    <row r="38" spans="1:24" ht="16.149999999999999" customHeight="1" x14ac:dyDescent="0.25">
      <c r="A38" s="82" t="s">
        <v>113</v>
      </c>
      <c r="B38" s="83">
        <v>3601</v>
      </c>
      <c r="C38" s="83">
        <v>3800</v>
      </c>
      <c r="D38" s="83">
        <v>4139</v>
      </c>
      <c r="E38" s="83">
        <v>4367</v>
      </c>
      <c r="F38" s="83">
        <v>4725</v>
      </c>
      <c r="G38" s="83">
        <v>4905</v>
      </c>
      <c r="H38" s="83">
        <v>5181</v>
      </c>
      <c r="I38" s="83">
        <v>5365</v>
      </c>
      <c r="J38" s="83">
        <v>5384</v>
      </c>
      <c r="K38" s="83">
        <v>5527</v>
      </c>
      <c r="L38" s="83">
        <v>5551</v>
      </c>
      <c r="M38" s="83">
        <v>5696</v>
      </c>
      <c r="N38" s="83">
        <v>5981</v>
      </c>
      <c r="O38" s="83">
        <v>6229</v>
      </c>
      <c r="P38" s="83">
        <v>6622</v>
      </c>
      <c r="Q38" s="83">
        <v>7055</v>
      </c>
      <c r="R38" s="83">
        <v>7353</v>
      </c>
      <c r="S38" s="83">
        <v>7605</v>
      </c>
      <c r="T38" s="83">
        <v>7844</v>
      </c>
      <c r="U38" s="83">
        <v>8243</v>
      </c>
      <c r="V38" s="83">
        <v>8758</v>
      </c>
      <c r="W38" s="146">
        <f t="shared" si="0"/>
        <v>4.5439947471926256E-2</v>
      </c>
      <c r="X38" s="147">
        <f t="shared" si="1"/>
        <v>1.4321021938350458</v>
      </c>
    </row>
    <row r="39" spans="1:24" ht="16.149999999999999" customHeight="1" x14ac:dyDescent="0.25">
      <c r="A39" s="82" t="s">
        <v>114</v>
      </c>
      <c r="B39" s="83">
        <v>4154</v>
      </c>
      <c r="C39" s="83">
        <v>4455</v>
      </c>
      <c r="D39" s="83">
        <v>4823</v>
      </c>
      <c r="E39" s="83">
        <v>5084</v>
      </c>
      <c r="F39" s="83">
        <v>5385</v>
      </c>
      <c r="G39" s="83">
        <v>5659</v>
      </c>
      <c r="H39" s="83">
        <v>5981</v>
      </c>
      <c r="I39" s="83">
        <v>6206</v>
      </c>
      <c r="J39" s="83">
        <v>6351</v>
      </c>
      <c r="K39" s="83">
        <v>6676</v>
      </c>
      <c r="L39" s="83">
        <v>6861</v>
      </c>
      <c r="M39" s="83">
        <v>7097</v>
      </c>
      <c r="N39" s="83">
        <v>7249</v>
      </c>
      <c r="O39" s="83">
        <v>7499</v>
      </c>
      <c r="P39" s="83">
        <v>7965</v>
      </c>
      <c r="Q39" s="83">
        <v>8306</v>
      </c>
      <c r="R39" s="83">
        <v>8611</v>
      </c>
      <c r="S39" s="83">
        <v>8959</v>
      </c>
      <c r="T39" s="83">
        <v>9332</v>
      </c>
      <c r="U39" s="83">
        <v>9744</v>
      </c>
      <c r="V39" s="83">
        <v>10257</v>
      </c>
      <c r="W39" s="146">
        <f t="shared" si="0"/>
        <v>4.6231262742635115E-2</v>
      </c>
      <c r="X39" s="147">
        <f t="shared" si="1"/>
        <v>1.4691863264323544</v>
      </c>
    </row>
    <row r="40" spans="1:24" ht="16.149999999999999" customHeight="1" x14ac:dyDescent="0.25">
      <c r="A40" s="82" t="s">
        <v>115</v>
      </c>
      <c r="B40" s="83">
        <v>4021</v>
      </c>
      <c r="C40" s="83">
        <v>4261</v>
      </c>
      <c r="D40" s="83">
        <v>4544</v>
      </c>
      <c r="E40" s="83">
        <v>4902</v>
      </c>
      <c r="F40" s="83">
        <v>5230</v>
      </c>
      <c r="G40" s="83">
        <v>5412</v>
      </c>
      <c r="H40" s="83">
        <v>5935</v>
      </c>
      <c r="I40" s="83">
        <v>6286</v>
      </c>
      <c r="J40" s="83">
        <v>6594</v>
      </c>
      <c r="K40" s="83">
        <v>6929</v>
      </c>
      <c r="L40" s="83">
        <v>7187</v>
      </c>
      <c r="M40" s="83">
        <v>7124</v>
      </c>
      <c r="N40" s="83">
        <v>7271</v>
      </c>
      <c r="O40" s="83">
        <v>7462</v>
      </c>
      <c r="P40" s="83">
        <v>7855</v>
      </c>
      <c r="Q40" s="83">
        <v>8201</v>
      </c>
      <c r="R40" s="83">
        <v>8542</v>
      </c>
      <c r="S40" s="83">
        <v>8984</v>
      </c>
      <c r="T40" s="83">
        <v>9217</v>
      </c>
      <c r="U40" s="83">
        <v>9657</v>
      </c>
      <c r="V40" s="83">
        <v>10515</v>
      </c>
      <c r="W40" s="146">
        <f t="shared" si="0"/>
        <v>4.9237394208285101E-2</v>
      </c>
      <c r="X40" s="147">
        <f t="shared" si="1"/>
        <v>1.6150211390201443</v>
      </c>
    </row>
    <row r="41" spans="1:24" ht="16.149999999999999" customHeight="1" x14ac:dyDescent="0.25">
      <c r="A41" s="82" t="s">
        <v>116</v>
      </c>
      <c r="B41" s="83">
        <v>3704</v>
      </c>
      <c r="C41" s="83">
        <v>4063</v>
      </c>
      <c r="D41" s="83">
        <v>4403</v>
      </c>
      <c r="E41" s="83">
        <v>4699</v>
      </c>
      <c r="F41" s="83">
        <v>5060</v>
      </c>
      <c r="G41" s="83">
        <v>5364</v>
      </c>
      <c r="H41" s="83">
        <v>5775</v>
      </c>
      <c r="I41" s="83">
        <v>6161</v>
      </c>
      <c r="J41" s="83">
        <v>6380</v>
      </c>
      <c r="K41" s="83">
        <v>6551</v>
      </c>
      <c r="L41" s="83">
        <v>6554</v>
      </c>
      <c r="M41" s="83">
        <v>6735</v>
      </c>
      <c r="N41" s="83">
        <v>7210</v>
      </c>
      <c r="O41" s="83">
        <v>7203</v>
      </c>
      <c r="P41" s="83">
        <v>7500</v>
      </c>
      <c r="Q41" s="83">
        <v>7777</v>
      </c>
      <c r="R41" s="83">
        <v>8170</v>
      </c>
      <c r="S41" s="83">
        <v>8392</v>
      </c>
      <c r="T41" s="83">
        <v>8417</v>
      </c>
      <c r="U41" s="83">
        <v>8745</v>
      </c>
      <c r="V41" s="83">
        <v>9394</v>
      </c>
      <c r="W41" s="146">
        <f t="shared" si="0"/>
        <v>4.7632538845693739E-2</v>
      </c>
      <c r="X41" s="147">
        <f t="shared" si="1"/>
        <v>1.5361771058315334</v>
      </c>
    </row>
    <row r="42" spans="1:24" ht="16.149999999999999" customHeight="1" x14ac:dyDescent="0.25">
      <c r="A42" s="82" t="s">
        <v>117</v>
      </c>
      <c r="B42" s="83">
        <v>3950</v>
      </c>
      <c r="C42" s="83">
        <v>4350</v>
      </c>
      <c r="D42" s="83">
        <v>4574</v>
      </c>
      <c r="E42" s="83">
        <v>4896</v>
      </c>
      <c r="F42" s="83">
        <v>5243</v>
      </c>
      <c r="G42" s="83">
        <v>5542</v>
      </c>
      <c r="H42" s="83">
        <v>5835</v>
      </c>
      <c r="I42" s="83">
        <v>5996</v>
      </c>
      <c r="J42" s="83">
        <v>6166</v>
      </c>
      <c r="K42" s="83">
        <v>6454</v>
      </c>
      <c r="L42" s="83">
        <v>6518</v>
      </c>
      <c r="M42" s="83">
        <v>6705</v>
      </c>
      <c r="N42" s="83">
        <v>6968</v>
      </c>
      <c r="O42" s="83">
        <v>6913</v>
      </c>
      <c r="P42" s="83">
        <v>7194</v>
      </c>
      <c r="Q42" s="83">
        <v>7594</v>
      </c>
      <c r="R42" s="83">
        <v>7886</v>
      </c>
      <c r="S42" s="83">
        <v>8105</v>
      </c>
      <c r="T42" s="83">
        <v>8285</v>
      </c>
      <c r="U42" s="83">
        <v>8619</v>
      </c>
      <c r="V42" s="83">
        <v>8917</v>
      </c>
      <c r="W42" s="146">
        <f t="shared" si="0"/>
        <v>4.1552303040617522E-2</v>
      </c>
      <c r="X42" s="147">
        <f t="shared" si="1"/>
        <v>1.2574683544303797</v>
      </c>
    </row>
    <row r="43" spans="1:24" ht="16.149999999999999" customHeight="1" x14ac:dyDescent="0.25">
      <c r="A43" s="82" t="s">
        <v>118</v>
      </c>
      <c r="B43" s="83">
        <v>3848</v>
      </c>
      <c r="C43" s="83">
        <v>4222</v>
      </c>
      <c r="D43" s="83">
        <v>4547</v>
      </c>
      <c r="E43" s="83">
        <v>4836</v>
      </c>
      <c r="F43" s="83">
        <v>5128</v>
      </c>
      <c r="G43" s="83">
        <v>5408</v>
      </c>
      <c r="H43" s="83">
        <v>5675</v>
      </c>
      <c r="I43" s="83">
        <v>5915</v>
      </c>
      <c r="J43" s="83">
        <v>6158</v>
      </c>
      <c r="K43" s="83">
        <v>6338</v>
      </c>
      <c r="L43" s="83">
        <v>6507</v>
      </c>
      <c r="M43" s="83">
        <v>6638</v>
      </c>
      <c r="N43" s="83">
        <v>6785</v>
      </c>
      <c r="O43" s="83">
        <v>6918</v>
      </c>
      <c r="P43" s="83">
        <v>7210</v>
      </c>
      <c r="Q43" s="83">
        <v>7446</v>
      </c>
      <c r="R43" s="83">
        <v>7669</v>
      </c>
      <c r="S43" s="83">
        <v>7855</v>
      </c>
      <c r="T43" s="83">
        <v>7975</v>
      </c>
      <c r="U43" s="83">
        <v>8345</v>
      </c>
      <c r="V43" s="83">
        <v>8766</v>
      </c>
      <c r="W43" s="146">
        <f t="shared" si="0"/>
        <v>4.2025435664321709E-2</v>
      </c>
      <c r="X43" s="147">
        <f t="shared" si="1"/>
        <v>1.278066528066528</v>
      </c>
    </row>
    <row r="44" spans="1:24" ht="16.149999999999999" customHeight="1" x14ac:dyDescent="0.25">
      <c r="A44" s="82" t="s">
        <v>119</v>
      </c>
      <c r="B44" s="83">
        <v>4086</v>
      </c>
      <c r="C44" s="83">
        <v>4470</v>
      </c>
      <c r="D44" s="83">
        <v>4688</v>
      </c>
      <c r="E44" s="83">
        <v>5085</v>
      </c>
      <c r="F44" s="83">
        <v>5500</v>
      </c>
      <c r="G44" s="83">
        <v>5765</v>
      </c>
      <c r="H44" s="83">
        <v>5958</v>
      </c>
      <c r="I44" s="83">
        <v>6231</v>
      </c>
      <c r="J44" s="83">
        <v>6310</v>
      </c>
      <c r="K44" s="83">
        <v>6497</v>
      </c>
      <c r="L44" s="83">
        <v>6630</v>
      </c>
      <c r="M44" s="83">
        <v>6738</v>
      </c>
      <c r="N44" s="83">
        <v>7011</v>
      </c>
      <c r="O44" s="83">
        <v>7128</v>
      </c>
      <c r="P44" s="83">
        <v>7418</v>
      </c>
      <c r="Q44" s="83">
        <v>7806</v>
      </c>
      <c r="R44" s="83">
        <v>8065</v>
      </c>
      <c r="S44" s="83">
        <v>8485</v>
      </c>
      <c r="T44" s="83">
        <v>8565</v>
      </c>
      <c r="U44" s="83">
        <v>8827</v>
      </c>
      <c r="V44" s="83">
        <v>9336</v>
      </c>
      <c r="W44" s="146">
        <f t="shared" si="0"/>
        <v>4.218093462247019E-2</v>
      </c>
      <c r="X44" s="147">
        <f t="shared" si="1"/>
        <v>1.2848751835535976</v>
      </c>
    </row>
    <row r="45" spans="1:24" ht="16.149999999999999" customHeight="1" x14ac:dyDescent="0.25">
      <c r="A45" s="82" t="s">
        <v>120</v>
      </c>
      <c r="B45" s="83">
        <v>3661</v>
      </c>
      <c r="C45" s="83">
        <v>3850</v>
      </c>
      <c r="D45" s="83">
        <v>4194</v>
      </c>
      <c r="E45" s="83">
        <v>4550</v>
      </c>
      <c r="F45" s="83">
        <v>4877</v>
      </c>
      <c r="G45" s="83">
        <v>5178</v>
      </c>
      <c r="H45" s="83">
        <v>5484</v>
      </c>
      <c r="I45" s="83">
        <v>5803</v>
      </c>
      <c r="J45" s="83">
        <v>6098</v>
      </c>
      <c r="K45" s="83">
        <v>6414</v>
      </c>
      <c r="L45" s="83">
        <v>6548</v>
      </c>
      <c r="M45" s="83">
        <v>6790</v>
      </c>
      <c r="N45" s="83">
        <v>7045</v>
      </c>
      <c r="O45" s="83">
        <v>7192</v>
      </c>
      <c r="P45" s="83">
        <v>7449</v>
      </c>
      <c r="Q45" s="83">
        <v>7750</v>
      </c>
      <c r="R45" s="83">
        <v>7987</v>
      </c>
      <c r="S45" s="83">
        <v>8176</v>
      </c>
      <c r="T45" s="83">
        <v>8425</v>
      </c>
      <c r="U45" s="83">
        <v>8826</v>
      </c>
      <c r="V45" s="83">
        <v>9195</v>
      </c>
      <c r="W45" s="146">
        <f t="shared" si="0"/>
        <v>4.7122761986393868E-2</v>
      </c>
      <c r="X45" s="147">
        <f t="shared" si="1"/>
        <v>1.5116088500409723</v>
      </c>
    </row>
    <row r="46" spans="1:24" ht="16.149999999999999" customHeight="1" x14ac:dyDescent="0.25">
      <c r="A46" s="82" t="s">
        <v>121</v>
      </c>
      <c r="B46" s="83">
        <v>4458</v>
      </c>
      <c r="C46" s="83">
        <v>4872</v>
      </c>
      <c r="D46" s="83">
        <v>5250</v>
      </c>
      <c r="E46" s="83">
        <v>5628</v>
      </c>
      <c r="F46" s="83">
        <v>6013</v>
      </c>
      <c r="G46" s="83">
        <v>6385</v>
      </c>
      <c r="H46" s="83">
        <v>6707</v>
      </c>
      <c r="I46" s="83">
        <v>7089</v>
      </c>
      <c r="J46" s="83">
        <v>7311</v>
      </c>
      <c r="K46" s="83">
        <v>7748</v>
      </c>
      <c r="L46" s="83">
        <v>7920</v>
      </c>
      <c r="M46" s="83">
        <v>8210</v>
      </c>
      <c r="N46" s="83">
        <v>8712</v>
      </c>
      <c r="O46" s="83">
        <v>8891</v>
      </c>
      <c r="P46" s="83">
        <v>9385</v>
      </c>
      <c r="Q46" s="83">
        <v>9947</v>
      </c>
      <c r="R46" s="83">
        <v>10488</v>
      </c>
      <c r="S46" s="83">
        <v>11017</v>
      </c>
      <c r="T46" s="83">
        <v>11337</v>
      </c>
      <c r="U46" s="83">
        <v>11951</v>
      </c>
      <c r="V46" s="83">
        <v>12769</v>
      </c>
      <c r="W46" s="146">
        <f t="shared" si="0"/>
        <v>5.4024828374158673E-2</v>
      </c>
      <c r="X46" s="147">
        <f t="shared" si="1"/>
        <v>1.864288918797667</v>
      </c>
    </row>
    <row r="47" spans="1:24" s="17" customFormat="1" ht="16.149999999999999" customHeight="1" x14ac:dyDescent="0.25">
      <c r="A47" s="79" t="s">
        <v>122</v>
      </c>
      <c r="B47" s="81">
        <v>3574</v>
      </c>
      <c r="C47" s="81">
        <v>3851</v>
      </c>
      <c r="D47" s="81">
        <v>4174</v>
      </c>
      <c r="E47" s="81">
        <v>4410</v>
      </c>
      <c r="F47" s="81">
        <v>4647</v>
      </c>
      <c r="G47" s="81">
        <v>5047</v>
      </c>
      <c r="H47" s="81">
        <v>5297</v>
      </c>
      <c r="I47" s="81">
        <v>5554</v>
      </c>
      <c r="J47" s="81">
        <v>5808</v>
      </c>
      <c r="K47" s="81">
        <v>6027</v>
      </c>
      <c r="L47" s="81">
        <v>6169</v>
      </c>
      <c r="M47" s="81">
        <v>6309</v>
      </c>
      <c r="N47" s="81">
        <v>6513</v>
      </c>
      <c r="O47" s="81">
        <v>6562</v>
      </c>
      <c r="P47" s="81">
        <v>6871</v>
      </c>
      <c r="Q47" s="81">
        <v>7238</v>
      </c>
      <c r="R47" s="81">
        <v>7446</v>
      </c>
      <c r="S47" s="81">
        <v>7664</v>
      </c>
      <c r="T47" s="81">
        <v>7838</v>
      </c>
      <c r="U47" s="81">
        <v>8153</v>
      </c>
      <c r="V47" s="81">
        <v>8587</v>
      </c>
      <c r="W47" s="146">
        <f t="shared" si="0"/>
        <v>4.4802843121596103E-2</v>
      </c>
      <c r="X47" s="147">
        <f t="shared" si="1"/>
        <v>1.4026301063234472</v>
      </c>
    </row>
    <row r="48" spans="1:24" ht="16.149999999999999" customHeight="1" x14ac:dyDescent="0.25">
      <c r="A48" s="82" t="s">
        <v>123</v>
      </c>
      <c r="B48" s="83">
        <v>3225</v>
      </c>
      <c r="C48" s="83">
        <v>3435</v>
      </c>
      <c r="D48" s="83">
        <v>3791</v>
      </c>
      <c r="E48" s="83">
        <v>4090</v>
      </c>
      <c r="F48" s="83">
        <v>4390</v>
      </c>
      <c r="G48" s="83">
        <v>4841</v>
      </c>
      <c r="H48" s="83">
        <v>5127</v>
      </c>
      <c r="I48" s="83">
        <v>5441</v>
      </c>
      <c r="J48" s="83">
        <v>5677</v>
      </c>
      <c r="K48" s="83">
        <v>5877</v>
      </c>
      <c r="L48" s="83">
        <v>6020</v>
      </c>
      <c r="M48" s="83">
        <v>6075</v>
      </c>
      <c r="N48" s="83">
        <v>6207</v>
      </c>
      <c r="O48" s="83">
        <v>6289</v>
      </c>
      <c r="P48" s="83">
        <v>6561</v>
      </c>
      <c r="Q48" s="83">
        <v>6885</v>
      </c>
      <c r="R48" s="83">
        <v>7189</v>
      </c>
      <c r="S48" s="83">
        <v>7539</v>
      </c>
      <c r="T48" s="83">
        <v>7816</v>
      </c>
      <c r="U48" s="83">
        <v>8145</v>
      </c>
      <c r="V48" s="83">
        <v>8756</v>
      </c>
      <c r="W48" s="146">
        <f t="shared" si="0"/>
        <v>5.1208349422982247E-2</v>
      </c>
      <c r="X48" s="147">
        <f t="shared" si="1"/>
        <v>1.7150387596899226</v>
      </c>
    </row>
    <row r="49" spans="1:24" ht="16.149999999999999" customHeight="1" x14ac:dyDescent="0.25">
      <c r="A49" s="82" t="s">
        <v>124</v>
      </c>
      <c r="B49" s="83">
        <v>3463</v>
      </c>
      <c r="C49" s="83">
        <v>3732</v>
      </c>
      <c r="D49" s="83">
        <v>4042</v>
      </c>
      <c r="E49" s="83">
        <v>4287</v>
      </c>
      <c r="F49" s="83">
        <v>4671</v>
      </c>
      <c r="G49" s="83">
        <v>5105</v>
      </c>
      <c r="H49" s="83">
        <v>5369</v>
      </c>
      <c r="I49" s="83">
        <v>5702</v>
      </c>
      <c r="J49" s="83">
        <v>5997</v>
      </c>
      <c r="K49" s="83">
        <v>6264</v>
      </c>
      <c r="L49" s="83">
        <v>6430</v>
      </c>
      <c r="M49" s="83">
        <v>6514</v>
      </c>
      <c r="N49" s="83">
        <v>6679</v>
      </c>
      <c r="O49" s="83">
        <v>6697</v>
      </c>
      <c r="P49" s="83">
        <v>7010</v>
      </c>
      <c r="Q49" s="83">
        <v>7418</v>
      </c>
      <c r="R49" s="83">
        <v>7717</v>
      </c>
      <c r="S49" s="83">
        <v>7973</v>
      </c>
      <c r="T49" s="83">
        <v>8154</v>
      </c>
      <c r="U49" s="83">
        <v>8459</v>
      </c>
      <c r="V49" s="83">
        <v>8902</v>
      </c>
      <c r="W49" s="146">
        <f t="shared" si="0"/>
        <v>4.8339029755612772E-2</v>
      </c>
      <c r="X49" s="147">
        <f t="shared" si="1"/>
        <v>1.5706035229569737</v>
      </c>
    </row>
    <row r="50" spans="1:24" ht="16.149999999999999" customHeight="1" x14ac:dyDescent="0.25">
      <c r="A50" s="82" t="s">
        <v>125</v>
      </c>
      <c r="B50" s="83">
        <v>3754</v>
      </c>
      <c r="C50" s="83">
        <v>4093</v>
      </c>
      <c r="D50" s="83">
        <v>4358</v>
      </c>
      <c r="E50" s="83">
        <v>4755</v>
      </c>
      <c r="F50" s="83">
        <v>4961</v>
      </c>
      <c r="G50" s="83">
        <v>5366</v>
      </c>
      <c r="H50" s="83">
        <v>5688</v>
      </c>
      <c r="I50" s="83">
        <v>6039</v>
      </c>
      <c r="J50" s="83">
        <v>6372</v>
      </c>
      <c r="K50" s="83">
        <v>6514</v>
      </c>
      <c r="L50" s="83">
        <v>6664</v>
      </c>
      <c r="M50" s="83">
        <v>6937</v>
      </c>
      <c r="N50" s="83">
        <v>7212</v>
      </c>
      <c r="O50" s="83">
        <v>7316</v>
      </c>
      <c r="P50" s="83">
        <v>7658</v>
      </c>
      <c r="Q50" s="83">
        <v>7902</v>
      </c>
      <c r="R50" s="83">
        <v>8132</v>
      </c>
      <c r="S50" s="83">
        <v>8382</v>
      </c>
      <c r="T50" s="83">
        <v>8625</v>
      </c>
      <c r="U50" s="83">
        <v>8923</v>
      </c>
      <c r="V50" s="83">
        <v>9444</v>
      </c>
      <c r="W50" s="146">
        <f t="shared" si="0"/>
        <v>4.7208323638813665E-2</v>
      </c>
      <c r="X50" s="147">
        <f t="shared" si="1"/>
        <v>1.5157165689930741</v>
      </c>
    </row>
    <row r="51" spans="1:24" ht="16.149999999999999" customHeight="1" x14ac:dyDescent="0.25">
      <c r="A51" s="82" t="s">
        <v>126</v>
      </c>
      <c r="B51" s="83">
        <v>3639</v>
      </c>
      <c r="C51" s="83">
        <v>3924</v>
      </c>
      <c r="D51" s="83">
        <v>4251</v>
      </c>
      <c r="E51" s="83">
        <v>4445</v>
      </c>
      <c r="F51" s="83">
        <v>4660</v>
      </c>
      <c r="G51" s="83">
        <v>5046</v>
      </c>
      <c r="H51" s="83">
        <v>5275</v>
      </c>
      <c r="I51" s="83">
        <v>5497</v>
      </c>
      <c r="J51" s="83">
        <v>5741</v>
      </c>
      <c r="K51" s="83">
        <v>5973</v>
      </c>
      <c r="L51" s="83">
        <v>6111</v>
      </c>
      <c r="M51" s="83">
        <v>6259</v>
      </c>
      <c r="N51" s="83">
        <v>6475</v>
      </c>
      <c r="O51" s="83">
        <v>6510</v>
      </c>
      <c r="P51" s="83">
        <v>6825</v>
      </c>
      <c r="Q51" s="83">
        <v>7217</v>
      </c>
      <c r="R51" s="83">
        <v>7393</v>
      </c>
      <c r="S51" s="83">
        <v>7572</v>
      </c>
      <c r="T51" s="83">
        <v>7711</v>
      </c>
      <c r="U51" s="83">
        <v>8028</v>
      </c>
      <c r="V51" s="83">
        <v>8406</v>
      </c>
      <c r="W51" s="146">
        <f t="shared" si="0"/>
        <v>4.2750403338622123E-2</v>
      </c>
      <c r="X51" s="147">
        <f t="shared" si="1"/>
        <v>1.3099752679307501</v>
      </c>
    </row>
    <row r="52" spans="1:24" s="17" customFormat="1" ht="16.149999999999999" customHeight="1" x14ac:dyDescent="0.25">
      <c r="A52" s="79" t="s">
        <v>127</v>
      </c>
      <c r="B52" s="81">
        <v>3551</v>
      </c>
      <c r="C52" s="81">
        <v>3806</v>
      </c>
      <c r="D52" s="81">
        <v>4119</v>
      </c>
      <c r="E52" s="81">
        <v>4407</v>
      </c>
      <c r="F52" s="81">
        <v>4662</v>
      </c>
      <c r="G52" s="81">
        <v>4884</v>
      </c>
      <c r="H52" s="81">
        <v>5185</v>
      </c>
      <c r="I52" s="81">
        <v>5452</v>
      </c>
      <c r="J52" s="81">
        <v>5605</v>
      </c>
      <c r="K52" s="81">
        <v>5767</v>
      </c>
      <c r="L52" s="81">
        <v>5883</v>
      </c>
      <c r="M52" s="81">
        <v>6032</v>
      </c>
      <c r="N52" s="81">
        <v>6229</v>
      </c>
      <c r="O52" s="81">
        <v>6355</v>
      </c>
      <c r="P52" s="81">
        <v>6645</v>
      </c>
      <c r="Q52" s="81">
        <v>6988</v>
      </c>
      <c r="R52" s="81">
        <v>7237</v>
      </c>
      <c r="S52" s="81">
        <v>7524</v>
      </c>
      <c r="T52" s="81">
        <v>7866</v>
      </c>
      <c r="U52" s="81">
        <v>8139</v>
      </c>
      <c r="V52" s="81">
        <v>8497</v>
      </c>
      <c r="W52" s="146">
        <f t="shared" si="0"/>
        <v>4.4589719392970961E-2</v>
      </c>
      <c r="X52" s="147">
        <f t="shared" si="1"/>
        <v>1.3928470853280766</v>
      </c>
    </row>
    <row r="53" spans="1:24" ht="16.149999999999999" customHeight="1" x14ac:dyDescent="0.25">
      <c r="A53" s="82" t="s">
        <v>128</v>
      </c>
      <c r="B53" s="83">
        <v>3767</v>
      </c>
      <c r="C53" s="83">
        <v>3994</v>
      </c>
      <c r="D53" s="83">
        <v>4275</v>
      </c>
      <c r="E53" s="83">
        <v>4585</v>
      </c>
      <c r="F53" s="83">
        <v>4835</v>
      </c>
      <c r="G53" s="83">
        <v>4952</v>
      </c>
      <c r="H53" s="83">
        <v>5295</v>
      </c>
      <c r="I53" s="83">
        <v>5560</v>
      </c>
      <c r="J53" s="83">
        <v>5692</v>
      </c>
      <c r="K53" s="83">
        <v>5860</v>
      </c>
      <c r="L53" s="83">
        <v>5932</v>
      </c>
      <c r="M53" s="83">
        <v>6061</v>
      </c>
      <c r="N53" s="83">
        <v>6221</v>
      </c>
      <c r="O53" s="83">
        <v>6364</v>
      </c>
      <c r="P53" s="83">
        <v>6680</v>
      </c>
      <c r="Q53" s="83">
        <v>7075</v>
      </c>
      <c r="R53" s="83">
        <v>7323</v>
      </c>
      <c r="S53" s="83">
        <v>7615</v>
      </c>
      <c r="T53" s="83">
        <v>7998</v>
      </c>
      <c r="U53" s="83">
        <v>8286</v>
      </c>
      <c r="V53" s="83">
        <v>8583</v>
      </c>
      <c r="W53" s="146">
        <f t="shared" si="0"/>
        <v>4.2034683932909989E-2</v>
      </c>
      <c r="X53" s="147">
        <f t="shared" si="1"/>
        <v>1.2784709317759491</v>
      </c>
    </row>
    <row r="54" spans="1:24" ht="16.149999999999999" customHeight="1" x14ac:dyDescent="0.25">
      <c r="A54" s="82" t="s">
        <v>129</v>
      </c>
      <c r="B54" s="83">
        <v>3372</v>
      </c>
      <c r="C54" s="83">
        <v>3631</v>
      </c>
      <c r="D54" s="83">
        <v>4004</v>
      </c>
      <c r="E54" s="83">
        <v>4253</v>
      </c>
      <c r="F54" s="83">
        <v>4474</v>
      </c>
      <c r="G54" s="83">
        <v>4793</v>
      </c>
      <c r="H54" s="83">
        <v>5060</v>
      </c>
      <c r="I54" s="83">
        <v>5314</v>
      </c>
      <c r="J54" s="83">
        <v>5448</v>
      </c>
      <c r="K54" s="83">
        <v>5668</v>
      </c>
      <c r="L54" s="83">
        <v>5909</v>
      </c>
      <c r="M54" s="83">
        <v>6052</v>
      </c>
      <c r="N54" s="83">
        <v>6283</v>
      </c>
      <c r="O54" s="83">
        <v>6377</v>
      </c>
      <c r="P54" s="83">
        <v>6615</v>
      </c>
      <c r="Q54" s="83">
        <v>6843</v>
      </c>
      <c r="R54" s="83">
        <v>6974</v>
      </c>
      <c r="S54" s="83">
        <v>7257</v>
      </c>
      <c r="T54" s="83">
        <v>7444</v>
      </c>
      <c r="U54" s="83">
        <v>7723</v>
      </c>
      <c r="V54" s="83">
        <v>8148</v>
      </c>
      <c r="W54" s="146">
        <f t="shared" si="0"/>
        <v>4.5100782041230136E-2</v>
      </c>
      <c r="X54" s="147">
        <f t="shared" si="1"/>
        <v>1.4163701067615659</v>
      </c>
    </row>
    <row r="55" spans="1:24" ht="16.149999999999999" customHeight="1" x14ac:dyDescent="0.25">
      <c r="A55" s="82" t="s">
        <v>130</v>
      </c>
      <c r="B55" s="83">
        <v>3855</v>
      </c>
      <c r="C55" s="83">
        <v>4197</v>
      </c>
      <c r="D55" s="83">
        <v>4477</v>
      </c>
      <c r="E55" s="83">
        <v>4802</v>
      </c>
      <c r="F55" s="83">
        <v>5055</v>
      </c>
      <c r="G55" s="83">
        <v>5440</v>
      </c>
      <c r="H55" s="83">
        <v>5759</v>
      </c>
      <c r="I55" s="83">
        <v>6102</v>
      </c>
      <c r="J55" s="83">
        <v>6345</v>
      </c>
      <c r="K55" s="83">
        <v>6637</v>
      </c>
      <c r="L55" s="83">
        <v>6919</v>
      </c>
      <c r="M55" s="83">
        <v>7150</v>
      </c>
      <c r="N55" s="83">
        <v>7461</v>
      </c>
      <c r="O55" s="83">
        <v>7703</v>
      </c>
      <c r="P55" s="83">
        <v>7942</v>
      </c>
      <c r="Q55" s="83">
        <v>8344</v>
      </c>
      <c r="R55" s="83">
        <v>8680</v>
      </c>
      <c r="S55" s="83">
        <v>9030</v>
      </c>
      <c r="T55" s="83">
        <v>9354</v>
      </c>
      <c r="U55" s="83">
        <v>9808</v>
      </c>
      <c r="V55" s="83">
        <v>10212</v>
      </c>
      <c r="W55" s="146">
        <f t="shared" si="0"/>
        <v>4.9915436876587282E-2</v>
      </c>
      <c r="X55" s="147">
        <f t="shared" si="1"/>
        <v>1.6490272373540855</v>
      </c>
    </row>
    <row r="56" spans="1:24" ht="16.149999999999999" customHeight="1" x14ac:dyDescent="0.25">
      <c r="A56" s="82" t="s">
        <v>131</v>
      </c>
      <c r="B56" s="83">
        <v>3027</v>
      </c>
      <c r="C56" s="83">
        <v>3285</v>
      </c>
      <c r="D56" s="83">
        <v>3619</v>
      </c>
      <c r="E56" s="83">
        <v>3873</v>
      </c>
      <c r="F56" s="83">
        <v>4158</v>
      </c>
      <c r="G56" s="83">
        <v>4428</v>
      </c>
      <c r="H56" s="83">
        <v>4635</v>
      </c>
      <c r="I56" s="83">
        <v>4863</v>
      </c>
      <c r="J56" s="83">
        <v>5021</v>
      </c>
      <c r="K56" s="83">
        <v>5099</v>
      </c>
      <c r="L56" s="83">
        <v>5133</v>
      </c>
      <c r="M56" s="83">
        <v>5280</v>
      </c>
      <c r="N56" s="83">
        <v>5474</v>
      </c>
      <c r="O56" s="83">
        <v>5554</v>
      </c>
      <c r="P56" s="83">
        <v>5825</v>
      </c>
      <c r="Q56" s="83">
        <v>6112</v>
      </c>
      <c r="R56" s="83">
        <v>6398</v>
      </c>
      <c r="S56" s="83">
        <v>6628</v>
      </c>
      <c r="T56" s="83">
        <v>7008</v>
      </c>
      <c r="U56" s="83">
        <v>7193</v>
      </c>
      <c r="V56" s="83">
        <v>7522</v>
      </c>
      <c r="W56" s="146">
        <f t="shared" si="0"/>
        <v>4.6564611435737646E-2</v>
      </c>
      <c r="X56" s="147">
        <f t="shared" si="1"/>
        <v>1.4849686157912125</v>
      </c>
    </row>
    <row r="57" spans="1:24" ht="16.149999999999999" customHeight="1" x14ac:dyDescent="0.25">
      <c r="A57" s="82" t="s">
        <v>132</v>
      </c>
      <c r="B57" s="83">
        <v>3964</v>
      </c>
      <c r="C57" s="83">
        <v>4275</v>
      </c>
      <c r="D57" s="83">
        <v>4706</v>
      </c>
      <c r="E57" s="83">
        <v>5003</v>
      </c>
      <c r="F57" s="83">
        <v>5282</v>
      </c>
      <c r="G57" s="83">
        <v>5686</v>
      </c>
      <c r="H57" s="83">
        <v>6154</v>
      </c>
      <c r="I57" s="83">
        <v>6560</v>
      </c>
      <c r="J57" s="83">
        <v>6796</v>
      </c>
      <c r="K57" s="83">
        <v>6943</v>
      </c>
      <c r="L57" s="83">
        <v>7244</v>
      </c>
      <c r="M57" s="83">
        <v>7482</v>
      </c>
      <c r="N57" s="83">
        <v>7749</v>
      </c>
      <c r="O57" s="83">
        <v>7845</v>
      </c>
      <c r="P57" s="83">
        <v>8269</v>
      </c>
      <c r="Q57" s="83">
        <v>8652</v>
      </c>
      <c r="R57" s="83">
        <v>8976</v>
      </c>
      <c r="S57" s="83">
        <v>9496</v>
      </c>
      <c r="T57" s="83">
        <v>9787</v>
      </c>
      <c r="U57" s="83">
        <v>10111</v>
      </c>
      <c r="V57" s="83">
        <v>10989</v>
      </c>
      <c r="W57" s="146">
        <f t="shared" si="0"/>
        <v>5.2304012464614802E-2</v>
      </c>
      <c r="X57" s="147">
        <f t="shared" si="1"/>
        <v>1.7721997981836528</v>
      </c>
    </row>
    <row r="58" spans="1:24" s="17" customFormat="1" ht="16.149999999999999" customHeight="1" x14ac:dyDescent="0.25">
      <c r="A58" s="79" t="s">
        <v>133</v>
      </c>
      <c r="B58" s="81">
        <v>3629</v>
      </c>
      <c r="C58" s="81">
        <v>3913</v>
      </c>
      <c r="D58" s="81">
        <v>4225</v>
      </c>
      <c r="E58" s="81">
        <v>4578</v>
      </c>
      <c r="F58" s="81">
        <v>4854</v>
      </c>
      <c r="G58" s="81">
        <v>5189</v>
      </c>
      <c r="H58" s="81">
        <v>5485</v>
      </c>
      <c r="I58" s="81">
        <v>5859</v>
      </c>
      <c r="J58" s="81">
        <v>6124</v>
      </c>
      <c r="K58" s="81">
        <v>6318</v>
      </c>
      <c r="L58" s="81">
        <v>6552</v>
      </c>
      <c r="M58" s="81">
        <v>6784</v>
      </c>
      <c r="N58" s="81">
        <v>7066</v>
      </c>
      <c r="O58" s="81">
        <v>7245</v>
      </c>
      <c r="P58" s="81">
        <v>7516</v>
      </c>
      <c r="Q58" s="81">
        <v>8005</v>
      </c>
      <c r="R58" s="81">
        <v>8312</v>
      </c>
      <c r="S58" s="81">
        <v>8566</v>
      </c>
      <c r="T58" s="81">
        <v>8992</v>
      </c>
      <c r="U58" s="81">
        <v>9501</v>
      </c>
      <c r="V58" s="81">
        <v>10076</v>
      </c>
      <c r="W58" s="146">
        <f t="shared" si="0"/>
        <v>5.2385994047809525E-2</v>
      </c>
      <c r="X58" s="147">
        <f t="shared" si="1"/>
        <v>1.7765224579774042</v>
      </c>
    </row>
    <row r="59" spans="1:24" ht="16.149999999999999" customHeight="1" x14ac:dyDescent="0.25">
      <c r="A59" s="82" t="s">
        <v>134</v>
      </c>
      <c r="B59" s="83">
        <v>4559</v>
      </c>
      <c r="C59" s="83">
        <v>5163</v>
      </c>
      <c r="D59" s="83">
        <v>5671</v>
      </c>
      <c r="E59" s="83">
        <v>6100</v>
      </c>
      <c r="F59" s="83">
        <v>6445</v>
      </c>
      <c r="G59" s="83">
        <v>7081</v>
      </c>
      <c r="H59" s="83">
        <v>7423</v>
      </c>
      <c r="I59" s="83">
        <v>7923</v>
      </c>
      <c r="J59" s="83">
        <v>8314</v>
      </c>
      <c r="K59" s="83">
        <v>8550</v>
      </c>
      <c r="L59" s="83">
        <v>8927</v>
      </c>
      <c r="M59" s="83">
        <v>9343</v>
      </c>
      <c r="N59" s="83">
        <v>9930</v>
      </c>
      <c r="O59" s="83">
        <v>10085</v>
      </c>
      <c r="P59" s="83">
        <v>10535</v>
      </c>
      <c r="Q59" s="83">
        <v>11460</v>
      </c>
      <c r="R59" s="83">
        <v>11761</v>
      </c>
      <c r="S59" s="83">
        <v>12303</v>
      </c>
      <c r="T59" s="83">
        <v>12695</v>
      </c>
      <c r="U59" s="83">
        <v>13226</v>
      </c>
      <c r="V59" s="83">
        <v>13642</v>
      </c>
      <c r="W59" s="146">
        <f t="shared" si="0"/>
        <v>5.6331966818516488E-2</v>
      </c>
      <c r="X59" s="147">
        <f t="shared" si="1"/>
        <v>1.9923228778240842</v>
      </c>
    </row>
    <row r="60" spans="1:24" ht="16.149999999999999" customHeight="1" x14ac:dyDescent="0.25">
      <c r="A60" s="82" t="s">
        <v>135</v>
      </c>
      <c r="B60" s="83">
        <v>3567</v>
      </c>
      <c r="C60" s="83">
        <v>3831</v>
      </c>
      <c r="D60" s="83">
        <v>4129</v>
      </c>
      <c r="E60" s="83">
        <v>4493</v>
      </c>
      <c r="F60" s="83">
        <v>4766</v>
      </c>
      <c r="G60" s="83">
        <v>5097</v>
      </c>
      <c r="H60" s="83">
        <v>5394</v>
      </c>
      <c r="I60" s="83">
        <v>5775</v>
      </c>
      <c r="J60" s="83">
        <v>6035</v>
      </c>
      <c r="K60" s="83">
        <v>6207</v>
      </c>
      <c r="L60" s="83">
        <v>6480</v>
      </c>
      <c r="M60" s="83">
        <v>6741</v>
      </c>
      <c r="N60" s="83">
        <v>7038</v>
      </c>
      <c r="O60" s="83">
        <v>7241</v>
      </c>
      <c r="P60" s="83">
        <v>7472</v>
      </c>
      <c r="Q60" s="83">
        <v>7998</v>
      </c>
      <c r="R60" s="83">
        <v>8325</v>
      </c>
      <c r="S60" s="83">
        <v>8594</v>
      </c>
      <c r="T60" s="83">
        <v>9069</v>
      </c>
      <c r="U60" s="83">
        <v>9628</v>
      </c>
      <c r="V60" s="83">
        <v>10299</v>
      </c>
      <c r="W60" s="146">
        <f t="shared" si="0"/>
        <v>5.444661613061319E-2</v>
      </c>
      <c r="X60" s="147">
        <f t="shared" si="1"/>
        <v>1.8873002523128679</v>
      </c>
    </row>
    <row r="61" spans="1:24" ht="16.149999999999999" customHeight="1" x14ac:dyDescent="0.25">
      <c r="A61" s="82" t="s">
        <v>136</v>
      </c>
      <c r="B61" s="83">
        <v>3874</v>
      </c>
      <c r="C61" s="83">
        <v>4094</v>
      </c>
      <c r="D61" s="83">
        <v>4412</v>
      </c>
      <c r="E61" s="83">
        <v>4757</v>
      </c>
      <c r="F61" s="83">
        <v>5016</v>
      </c>
      <c r="G61" s="83">
        <v>5381</v>
      </c>
      <c r="H61" s="83">
        <v>5555</v>
      </c>
      <c r="I61" s="83">
        <v>6093</v>
      </c>
      <c r="J61" s="83">
        <v>6364</v>
      </c>
      <c r="K61" s="83">
        <v>6510</v>
      </c>
      <c r="L61" s="83">
        <v>6440</v>
      </c>
      <c r="M61" s="83">
        <v>6460</v>
      </c>
      <c r="N61" s="83">
        <v>6738</v>
      </c>
      <c r="O61" s="83">
        <v>6880</v>
      </c>
      <c r="P61" s="83">
        <v>7224</v>
      </c>
      <c r="Q61" s="83">
        <v>7747</v>
      </c>
      <c r="R61" s="83">
        <v>8041</v>
      </c>
      <c r="S61" s="83">
        <v>8496</v>
      </c>
      <c r="T61" s="83">
        <v>8932</v>
      </c>
      <c r="U61" s="83">
        <v>9555</v>
      </c>
      <c r="V61" s="83">
        <v>10291</v>
      </c>
      <c r="W61" s="146">
        <f t="shared" si="0"/>
        <v>5.0061892944315289E-2</v>
      </c>
      <c r="X61" s="147">
        <f t="shared" si="1"/>
        <v>1.6564274651522974</v>
      </c>
    </row>
    <row r="62" spans="1:24" ht="16.149999999999999" customHeight="1" x14ac:dyDescent="0.25">
      <c r="A62" s="82" t="s">
        <v>137</v>
      </c>
      <c r="B62" s="83">
        <v>3392</v>
      </c>
      <c r="C62" s="83">
        <v>3674</v>
      </c>
      <c r="D62" s="83">
        <v>4072</v>
      </c>
      <c r="E62" s="83">
        <v>4376</v>
      </c>
      <c r="F62" s="83">
        <v>4667</v>
      </c>
      <c r="G62" s="83">
        <v>4911</v>
      </c>
      <c r="H62" s="83">
        <v>5152</v>
      </c>
      <c r="I62" s="83">
        <v>5436</v>
      </c>
      <c r="J62" s="83">
        <v>5614</v>
      </c>
      <c r="K62" s="83">
        <v>5695</v>
      </c>
      <c r="L62" s="83">
        <v>5788</v>
      </c>
      <c r="M62" s="83">
        <v>5973</v>
      </c>
      <c r="N62" s="83">
        <v>6056</v>
      </c>
      <c r="O62" s="83">
        <v>6259</v>
      </c>
      <c r="P62" s="83">
        <v>6723</v>
      </c>
      <c r="Q62" s="83">
        <v>6987</v>
      </c>
      <c r="R62" s="83">
        <v>7377</v>
      </c>
      <c r="S62" s="83">
        <v>7642</v>
      </c>
      <c r="T62" s="83">
        <v>7892</v>
      </c>
      <c r="U62" s="83">
        <v>8114</v>
      </c>
      <c r="V62" s="83">
        <v>8348</v>
      </c>
      <c r="W62" s="146">
        <f t="shared" si="0"/>
        <v>4.6059360010186845E-2</v>
      </c>
      <c r="X62" s="147">
        <f t="shared" si="1"/>
        <v>1.4610849056603774</v>
      </c>
    </row>
    <row r="63" spans="1:24" ht="16.149999999999999" customHeight="1" x14ac:dyDescent="0.25">
      <c r="A63" s="82" t="s">
        <v>138</v>
      </c>
      <c r="B63" s="83">
        <v>3734</v>
      </c>
      <c r="C63" s="83">
        <v>4139</v>
      </c>
      <c r="D63" s="83">
        <v>4396</v>
      </c>
      <c r="E63" s="83">
        <v>4675</v>
      </c>
      <c r="F63" s="83">
        <v>5023</v>
      </c>
      <c r="G63" s="83">
        <v>5395</v>
      </c>
      <c r="H63" s="83">
        <v>5760</v>
      </c>
      <c r="I63" s="83">
        <v>6003</v>
      </c>
      <c r="J63" s="83">
        <v>6232</v>
      </c>
      <c r="K63" s="83">
        <v>6502</v>
      </c>
      <c r="L63" s="83">
        <v>6750</v>
      </c>
      <c r="M63" s="83">
        <v>6987</v>
      </c>
      <c r="N63" s="83">
        <v>7159</v>
      </c>
      <c r="O63" s="83">
        <v>7378</v>
      </c>
      <c r="P63" s="83">
        <v>7899</v>
      </c>
      <c r="Q63" s="83">
        <v>8438</v>
      </c>
      <c r="R63" s="83">
        <v>8699</v>
      </c>
      <c r="S63" s="83">
        <v>8827</v>
      </c>
      <c r="T63" s="83">
        <v>9168</v>
      </c>
      <c r="U63" s="83">
        <v>9635</v>
      </c>
      <c r="V63" s="83">
        <v>10071</v>
      </c>
      <c r="W63" s="146">
        <f t="shared" si="0"/>
        <v>5.0860127706092939E-2</v>
      </c>
      <c r="X63" s="147">
        <f t="shared" si="1"/>
        <v>1.6971076593465453</v>
      </c>
    </row>
    <row r="64" spans="1:24" ht="16.149999999999999" customHeight="1" x14ac:dyDescent="0.25">
      <c r="A64" s="82" t="s">
        <v>139</v>
      </c>
      <c r="B64" s="83">
        <v>3863</v>
      </c>
      <c r="C64" s="83">
        <v>4168</v>
      </c>
      <c r="D64" s="83">
        <v>4541</v>
      </c>
      <c r="E64" s="83">
        <v>4882</v>
      </c>
      <c r="F64" s="83">
        <v>5130</v>
      </c>
      <c r="G64" s="83">
        <v>5462</v>
      </c>
      <c r="H64" s="83">
        <v>5754</v>
      </c>
      <c r="I64" s="83">
        <v>6157</v>
      </c>
      <c r="J64" s="83">
        <v>6489</v>
      </c>
      <c r="K64" s="83">
        <v>6805</v>
      </c>
      <c r="L64" s="83">
        <v>6912</v>
      </c>
      <c r="M64" s="83">
        <v>7022</v>
      </c>
      <c r="N64" s="83">
        <v>7333</v>
      </c>
      <c r="O64" s="83">
        <v>7356</v>
      </c>
      <c r="P64" s="83">
        <v>7602</v>
      </c>
      <c r="Q64" s="83">
        <v>7904</v>
      </c>
      <c r="R64" s="83">
        <v>8097</v>
      </c>
      <c r="S64" s="83">
        <v>8278</v>
      </c>
      <c r="T64" s="83">
        <v>8588</v>
      </c>
      <c r="U64" s="83">
        <v>8964</v>
      </c>
      <c r="V64" s="83">
        <v>9265</v>
      </c>
      <c r="W64" s="146">
        <f t="shared" si="0"/>
        <v>4.4710683095533499E-2</v>
      </c>
      <c r="X64" s="147">
        <f>(V64-B64)/B64</f>
        <v>1.3983950297696091</v>
      </c>
    </row>
    <row r="65" spans="1:24" s="37" customFormat="1" ht="15.75" x14ac:dyDescent="0.25">
      <c r="A65" s="34"/>
      <c r="B65" s="35"/>
      <c r="C65" s="35"/>
      <c r="D65" s="35"/>
      <c r="E65" s="35"/>
      <c r="F65" s="35"/>
      <c r="G65" s="35"/>
      <c r="H65" s="35"/>
      <c r="I65" s="35"/>
      <c r="J65" s="35"/>
      <c r="K65" s="35"/>
      <c r="L65" s="35"/>
      <c r="M65" s="35"/>
      <c r="N65" s="35"/>
      <c r="O65" s="35"/>
      <c r="P65" s="35"/>
      <c r="Q65" s="35"/>
      <c r="R65" s="35"/>
      <c r="S65" s="35"/>
      <c r="T65" s="35"/>
      <c r="U65" s="35"/>
      <c r="V65" s="35"/>
      <c r="W65" s="36"/>
      <c r="X65" s="132"/>
    </row>
    <row r="66" spans="1:24" x14ac:dyDescent="0.25">
      <c r="A66" s="19" t="s">
        <v>140</v>
      </c>
    </row>
    <row r="71" spans="1:24" x14ac:dyDescent="0.25">
      <c r="U71" s="39"/>
    </row>
    <row r="74" spans="1:24" x14ac:dyDescent="0.25">
      <c r="N74" s="33"/>
    </row>
  </sheetData>
  <mergeCells count="1">
    <mergeCell ref="A2:N2"/>
  </mergeCells>
  <pageMargins left="0.25" right="0.25" top="0.25" bottom="0.25" header="0.5" footer="0.5"/>
  <pageSetup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40618-7DF4-4AB8-BC09-5BBDA15EE185}">
  <sheetPr>
    <tabColor theme="4"/>
  </sheetPr>
  <dimension ref="A1:N1"/>
  <sheetViews>
    <sheetView workbookViewId="0">
      <selection sqref="A1:N1"/>
    </sheetView>
  </sheetViews>
  <sheetFormatPr defaultColWidth="8.85546875" defaultRowHeight="15" x14ac:dyDescent="0.25"/>
  <cols>
    <col min="1" max="16384" width="8.85546875" style="16"/>
  </cols>
  <sheetData>
    <row r="1" spans="1:14" ht="15.75" x14ac:dyDescent="0.25">
      <c r="A1" s="167" t="s">
        <v>141</v>
      </c>
      <c r="B1" s="167"/>
      <c r="C1" s="167"/>
      <c r="D1" s="167"/>
      <c r="E1" s="167"/>
      <c r="F1" s="167"/>
      <c r="G1" s="167"/>
      <c r="H1" s="167"/>
      <c r="I1" s="167"/>
      <c r="J1" s="167"/>
      <c r="K1" s="167"/>
      <c r="L1" s="167"/>
      <c r="M1" s="167"/>
      <c r="N1" s="167"/>
    </row>
  </sheetData>
  <mergeCells count="1">
    <mergeCell ref="A1:N1"/>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DDEF0-A865-47E7-8488-6D0BA537082D}">
  <sheetPr filterMode="1">
    <tabColor theme="4" tint="-0.499984740745262"/>
  </sheetPr>
  <dimension ref="A1:Y568"/>
  <sheetViews>
    <sheetView zoomScaleNormal="100" workbookViewId="0">
      <pane ySplit="7" topLeftCell="A8" activePane="bottomLeft" state="frozen"/>
      <selection pane="bottomLeft" activeCell="X8" sqref="X8"/>
    </sheetView>
  </sheetViews>
  <sheetFormatPr defaultColWidth="8.85546875" defaultRowHeight="15" x14ac:dyDescent="0.25"/>
  <cols>
    <col min="1" max="1" width="61.42578125" style="16" customWidth="1"/>
    <col min="2" max="2" width="21.5703125" style="16" customWidth="1"/>
    <col min="3" max="3" width="11.28515625" style="16" bestFit="1" customWidth="1"/>
    <col min="4" max="7" width="8.85546875" style="16" customWidth="1"/>
    <col min="8" max="8" width="11.28515625" style="16" bestFit="1" customWidth="1"/>
    <col min="9" max="12" width="8.85546875" style="16" customWidth="1"/>
    <col min="13" max="13" width="11.28515625" style="16" bestFit="1" customWidth="1"/>
    <col min="14" max="17" width="8.85546875" style="16" customWidth="1"/>
    <col min="18" max="18" width="11.28515625" style="16" bestFit="1" customWidth="1"/>
    <col min="19" max="22" width="8.85546875" style="16" customWidth="1"/>
    <col min="23" max="23" width="11.28515625" style="16" bestFit="1" customWidth="1"/>
    <col min="24" max="24" width="16.140625" style="96" customWidth="1"/>
    <col min="25" max="16384" width="8.85546875" style="16"/>
  </cols>
  <sheetData>
    <row r="1" spans="1:24" ht="15.75" x14ac:dyDescent="0.25">
      <c r="A1" s="167" t="s">
        <v>142</v>
      </c>
      <c r="B1" s="167"/>
    </row>
    <row r="2" spans="1:24" ht="15.75" x14ac:dyDescent="0.25">
      <c r="A2" s="16" t="s">
        <v>143</v>
      </c>
      <c r="B2" s="149"/>
    </row>
    <row r="3" spans="1:24" ht="15.75" x14ac:dyDescent="0.25">
      <c r="A3" s="16" t="s">
        <v>144</v>
      </c>
      <c r="B3" s="149"/>
    </row>
    <row r="4" spans="1:24" ht="15.75" x14ac:dyDescent="0.25">
      <c r="A4" s="16" t="s">
        <v>145</v>
      </c>
      <c r="B4" s="149"/>
    </row>
    <row r="6" spans="1:24" x14ac:dyDescent="0.25">
      <c r="A6" s="99" t="s">
        <v>146</v>
      </c>
      <c r="B6" s="100"/>
      <c r="C6" s="101"/>
      <c r="D6" s="156"/>
      <c r="E6" s="157"/>
      <c r="F6" s="157"/>
      <c r="G6" s="158"/>
      <c r="H6" s="20"/>
      <c r="I6" s="156"/>
      <c r="J6" s="157"/>
      <c r="K6" s="157"/>
      <c r="L6" s="158"/>
      <c r="M6" s="20"/>
      <c r="N6" s="156"/>
      <c r="O6" s="157"/>
      <c r="P6" s="157"/>
      <c r="Q6" s="158"/>
      <c r="R6" s="20"/>
      <c r="S6" s="156"/>
      <c r="T6" s="157"/>
      <c r="U6" s="157"/>
      <c r="V6" s="158"/>
      <c r="W6" s="99"/>
      <c r="X6" s="152"/>
    </row>
    <row r="7" spans="1:24" ht="30" x14ac:dyDescent="0.25">
      <c r="A7" s="153" t="s">
        <v>147</v>
      </c>
      <c r="B7" s="153" t="s">
        <v>148</v>
      </c>
      <c r="C7" s="153" t="s">
        <v>149</v>
      </c>
      <c r="D7" s="154" t="s">
        <v>150</v>
      </c>
      <c r="E7" s="154" t="s">
        <v>151</v>
      </c>
      <c r="F7" s="154" t="s">
        <v>152</v>
      </c>
      <c r="G7" s="154" t="s">
        <v>153</v>
      </c>
      <c r="H7" s="153" t="s">
        <v>154</v>
      </c>
      <c r="I7" s="154" t="s">
        <v>155</v>
      </c>
      <c r="J7" s="154" t="s">
        <v>156</v>
      </c>
      <c r="K7" s="154" t="s">
        <v>157</v>
      </c>
      <c r="L7" s="154" t="s">
        <v>158</v>
      </c>
      <c r="M7" s="153" t="s">
        <v>159</v>
      </c>
      <c r="N7" s="154" t="s">
        <v>160</v>
      </c>
      <c r="O7" s="154" t="s">
        <v>161</v>
      </c>
      <c r="P7" s="154" t="s">
        <v>162</v>
      </c>
      <c r="Q7" s="154" t="s">
        <v>163</v>
      </c>
      <c r="R7" s="153" t="s">
        <v>164</v>
      </c>
      <c r="S7" s="154" t="s">
        <v>165</v>
      </c>
      <c r="T7" s="154" t="s">
        <v>166</v>
      </c>
      <c r="U7" s="154" t="s">
        <v>167</v>
      </c>
      <c r="V7" s="154" t="s">
        <v>168</v>
      </c>
      <c r="W7" s="153" t="s">
        <v>169</v>
      </c>
      <c r="X7" s="155" t="s">
        <v>170</v>
      </c>
    </row>
    <row r="8" spans="1:24" x14ac:dyDescent="0.25">
      <c r="A8" s="21" t="s">
        <v>171</v>
      </c>
      <c r="B8" s="21" t="s">
        <v>110</v>
      </c>
      <c r="C8" s="13">
        <v>170</v>
      </c>
      <c r="D8" s="13">
        <v>181</v>
      </c>
      <c r="E8" s="13">
        <v>198</v>
      </c>
      <c r="F8" s="13">
        <v>217</v>
      </c>
      <c r="G8" s="13">
        <v>216</v>
      </c>
      <c r="H8" s="150">
        <v>229</v>
      </c>
      <c r="I8" s="13">
        <v>239</v>
      </c>
      <c r="J8" s="13">
        <v>250</v>
      </c>
      <c r="K8" s="13">
        <v>259</v>
      </c>
      <c r="L8" s="13">
        <v>257</v>
      </c>
      <c r="M8" s="150">
        <v>265</v>
      </c>
      <c r="N8" s="13">
        <v>268</v>
      </c>
      <c r="O8" s="13">
        <v>273</v>
      </c>
      <c r="P8" s="13">
        <v>280</v>
      </c>
      <c r="Q8" s="13">
        <v>280</v>
      </c>
      <c r="R8" s="150">
        <v>301</v>
      </c>
      <c r="S8" s="94">
        <v>314</v>
      </c>
      <c r="T8" s="94">
        <v>317</v>
      </c>
      <c r="U8" s="94">
        <v>331</v>
      </c>
      <c r="V8" s="94">
        <v>345</v>
      </c>
      <c r="W8" s="150">
        <v>361</v>
      </c>
      <c r="X8" s="151">
        <f t="shared" ref="X8:X18" si="0">_xlfn.RRI(20,C8,W8)</f>
        <v>3.8371869186792251E-2</v>
      </c>
    </row>
    <row r="9" spans="1:24" x14ac:dyDescent="0.25">
      <c r="A9" s="21" t="s">
        <v>172</v>
      </c>
      <c r="B9" s="21" t="s">
        <v>110</v>
      </c>
      <c r="C9" s="13">
        <v>91</v>
      </c>
      <c r="D9" s="13">
        <v>92</v>
      </c>
      <c r="E9" s="13">
        <v>112</v>
      </c>
      <c r="F9" s="13">
        <v>111</v>
      </c>
      <c r="G9" s="13">
        <v>115</v>
      </c>
      <c r="H9" s="13">
        <v>121</v>
      </c>
      <c r="I9" s="13">
        <v>129</v>
      </c>
      <c r="J9" s="13">
        <v>135</v>
      </c>
      <c r="K9" s="13">
        <v>132</v>
      </c>
      <c r="L9" s="13">
        <v>129</v>
      </c>
      <c r="M9" s="13">
        <v>125</v>
      </c>
      <c r="N9" s="13">
        <v>125</v>
      </c>
      <c r="O9" s="13">
        <v>131</v>
      </c>
      <c r="P9" s="13">
        <v>137</v>
      </c>
      <c r="Q9" s="13">
        <v>140</v>
      </c>
      <c r="R9" s="13">
        <v>147</v>
      </c>
      <c r="S9" s="13">
        <v>153</v>
      </c>
      <c r="T9" s="13">
        <v>155</v>
      </c>
      <c r="U9" s="13">
        <v>161</v>
      </c>
      <c r="V9" s="13">
        <v>168</v>
      </c>
      <c r="W9" s="13">
        <v>162</v>
      </c>
      <c r="X9" s="47">
        <f t="shared" si="0"/>
        <v>2.9256648737585378E-2</v>
      </c>
    </row>
    <row r="10" spans="1:24" x14ac:dyDescent="0.25">
      <c r="A10" s="21" t="s">
        <v>173</v>
      </c>
      <c r="B10" s="21" t="s">
        <v>110</v>
      </c>
      <c r="C10" s="13">
        <v>101</v>
      </c>
      <c r="D10" s="13">
        <v>103</v>
      </c>
      <c r="E10" s="13">
        <v>109</v>
      </c>
      <c r="F10" s="13">
        <v>120</v>
      </c>
      <c r="G10" s="13">
        <v>140</v>
      </c>
      <c r="H10" s="13">
        <v>162</v>
      </c>
      <c r="I10" s="13">
        <v>171</v>
      </c>
      <c r="J10" s="13">
        <v>174</v>
      </c>
      <c r="K10" s="13">
        <v>182</v>
      </c>
      <c r="L10" s="13">
        <v>191</v>
      </c>
      <c r="M10" s="13">
        <v>196</v>
      </c>
      <c r="N10" s="13">
        <v>202</v>
      </c>
      <c r="O10" s="13">
        <v>202</v>
      </c>
      <c r="P10" s="13">
        <v>197</v>
      </c>
      <c r="Q10" s="13">
        <v>200</v>
      </c>
      <c r="R10" s="13">
        <v>208</v>
      </c>
      <c r="S10" s="13">
        <v>220</v>
      </c>
      <c r="T10" s="13">
        <v>228</v>
      </c>
      <c r="U10" s="13">
        <v>238</v>
      </c>
      <c r="V10" s="13">
        <v>250</v>
      </c>
      <c r="W10" s="13">
        <v>254</v>
      </c>
      <c r="X10" s="47">
        <f t="shared" si="0"/>
        <v>4.7190315429551433E-2</v>
      </c>
    </row>
    <row r="11" spans="1:24" x14ac:dyDescent="0.25">
      <c r="A11" s="21" t="s">
        <v>174</v>
      </c>
      <c r="B11" s="21" t="s">
        <v>110</v>
      </c>
      <c r="C11" s="13">
        <v>1448</v>
      </c>
      <c r="D11" s="13">
        <v>1505</v>
      </c>
      <c r="E11" s="13">
        <v>1590</v>
      </c>
      <c r="F11" s="13">
        <v>1680</v>
      </c>
      <c r="G11" s="13">
        <v>1757</v>
      </c>
      <c r="H11" s="13">
        <v>1920</v>
      </c>
      <c r="I11" s="13">
        <v>1981</v>
      </c>
      <c r="J11" s="13">
        <v>2007</v>
      </c>
      <c r="K11" s="13">
        <v>2024</v>
      </c>
      <c r="L11" s="13">
        <v>2143</v>
      </c>
      <c r="M11" s="13">
        <v>2177</v>
      </c>
      <c r="N11" s="13">
        <v>2216</v>
      </c>
      <c r="O11" s="13">
        <v>2396</v>
      </c>
      <c r="P11" s="13">
        <v>2515</v>
      </c>
      <c r="Q11" s="13">
        <v>2554</v>
      </c>
      <c r="R11" s="13">
        <v>2644</v>
      </c>
      <c r="S11" s="13">
        <v>2773</v>
      </c>
      <c r="T11" s="13">
        <v>2844</v>
      </c>
      <c r="U11" s="13">
        <v>2912</v>
      </c>
      <c r="V11" s="13">
        <v>3117</v>
      </c>
      <c r="W11" s="13">
        <v>3350</v>
      </c>
      <c r="X11" s="47">
        <f t="shared" si="0"/>
        <v>4.2830710407968597E-2</v>
      </c>
    </row>
    <row r="12" spans="1:24" x14ac:dyDescent="0.25">
      <c r="A12" s="21" t="s">
        <v>175</v>
      </c>
      <c r="B12" s="21" t="s">
        <v>110</v>
      </c>
      <c r="C12" s="13">
        <v>267</v>
      </c>
      <c r="D12" s="13">
        <v>285</v>
      </c>
      <c r="E12" s="13">
        <v>292</v>
      </c>
      <c r="F12" s="13">
        <v>305</v>
      </c>
      <c r="G12" s="13">
        <v>320</v>
      </c>
      <c r="H12" s="13">
        <v>343</v>
      </c>
      <c r="I12" s="13">
        <v>353</v>
      </c>
      <c r="J12" s="13">
        <v>374</v>
      </c>
      <c r="K12" s="13">
        <v>383</v>
      </c>
      <c r="L12" s="13">
        <v>377</v>
      </c>
      <c r="M12" s="13">
        <v>381</v>
      </c>
      <c r="N12" s="13">
        <v>387</v>
      </c>
      <c r="O12" s="13">
        <v>384</v>
      </c>
      <c r="P12" s="13">
        <v>390</v>
      </c>
      <c r="Q12" s="13">
        <v>398</v>
      </c>
      <c r="R12" s="13">
        <v>411</v>
      </c>
      <c r="S12" s="13">
        <v>430</v>
      </c>
      <c r="T12" s="13">
        <v>435</v>
      </c>
      <c r="U12" s="13">
        <v>442</v>
      </c>
      <c r="V12" s="13">
        <v>454</v>
      </c>
      <c r="W12" s="13">
        <v>525</v>
      </c>
      <c r="X12" s="47">
        <f t="shared" si="0"/>
        <v>3.4385447888071408E-2</v>
      </c>
    </row>
    <row r="13" spans="1:24" x14ac:dyDescent="0.25">
      <c r="A13" s="21" t="s">
        <v>176</v>
      </c>
      <c r="B13" s="21" t="s">
        <v>110</v>
      </c>
      <c r="C13" s="13">
        <v>145</v>
      </c>
      <c r="D13" s="13">
        <v>152</v>
      </c>
      <c r="E13" s="13">
        <v>171</v>
      </c>
      <c r="F13" s="13">
        <v>193</v>
      </c>
      <c r="G13" s="13">
        <v>208</v>
      </c>
      <c r="H13" s="13">
        <v>226</v>
      </c>
      <c r="I13" s="13">
        <v>236</v>
      </c>
      <c r="J13" s="13">
        <v>267</v>
      </c>
      <c r="K13" s="13">
        <v>282</v>
      </c>
      <c r="L13" s="13">
        <v>284</v>
      </c>
      <c r="M13" s="13">
        <v>296</v>
      </c>
      <c r="N13" s="13">
        <v>320</v>
      </c>
      <c r="O13" s="13">
        <v>310</v>
      </c>
      <c r="P13" s="13">
        <v>316</v>
      </c>
      <c r="Q13" s="13">
        <v>329</v>
      </c>
      <c r="R13" s="13">
        <v>337</v>
      </c>
      <c r="S13" s="13">
        <v>345</v>
      </c>
      <c r="T13" s="13">
        <v>348</v>
      </c>
      <c r="U13" s="13">
        <v>348</v>
      </c>
      <c r="V13" s="13">
        <v>351</v>
      </c>
      <c r="W13" s="13">
        <v>354</v>
      </c>
      <c r="X13" s="47">
        <f t="shared" si="0"/>
        <v>4.5638975683668592E-2</v>
      </c>
    </row>
    <row r="14" spans="1:24" x14ac:dyDescent="0.25">
      <c r="A14" s="21" t="s">
        <v>177</v>
      </c>
      <c r="B14" s="21" t="s">
        <v>110</v>
      </c>
      <c r="C14" s="161">
        <v>93</v>
      </c>
      <c r="D14" s="13">
        <v>94</v>
      </c>
      <c r="E14" s="13">
        <v>101</v>
      </c>
      <c r="F14" s="13">
        <v>109</v>
      </c>
      <c r="G14" s="13">
        <v>121</v>
      </c>
      <c r="H14" s="161">
        <v>125</v>
      </c>
      <c r="I14" s="13">
        <v>125</v>
      </c>
      <c r="J14" s="13">
        <v>132</v>
      </c>
      <c r="K14" s="13">
        <v>139</v>
      </c>
      <c r="L14" s="13">
        <v>143</v>
      </c>
      <c r="M14" s="161">
        <v>147</v>
      </c>
      <c r="N14" s="13">
        <v>148</v>
      </c>
      <c r="O14" s="13">
        <v>157</v>
      </c>
      <c r="P14" s="13">
        <v>166</v>
      </c>
      <c r="Q14" s="13">
        <v>175</v>
      </c>
      <c r="R14" s="161">
        <v>191</v>
      </c>
      <c r="S14" s="13">
        <v>202</v>
      </c>
      <c r="T14" s="13">
        <v>214</v>
      </c>
      <c r="U14" s="13">
        <v>233</v>
      </c>
      <c r="V14" s="13">
        <v>244</v>
      </c>
      <c r="W14" s="161">
        <v>262</v>
      </c>
      <c r="X14" s="47">
        <f t="shared" si="0"/>
        <v>5.3151661220280477E-2</v>
      </c>
    </row>
    <row r="15" spans="1:24" x14ac:dyDescent="0.25">
      <c r="A15" s="21" t="s">
        <v>178</v>
      </c>
      <c r="B15" s="21" t="s">
        <v>110</v>
      </c>
      <c r="C15" s="13">
        <v>1020</v>
      </c>
      <c r="D15" s="13">
        <v>1084</v>
      </c>
      <c r="E15" s="13">
        <v>1180</v>
      </c>
      <c r="F15" s="13">
        <v>1411</v>
      </c>
      <c r="G15" s="13">
        <v>1416</v>
      </c>
      <c r="H15" s="13">
        <v>1432</v>
      </c>
      <c r="I15" s="13">
        <v>1442</v>
      </c>
      <c r="J15" s="13">
        <v>1464</v>
      </c>
      <c r="K15" s="13">
        <v>1517</v>
      </c>
      <c r="L15" s="13">
        <v>1546</v>
      </c>
      <c r="M15" s="13">
        <v>1560</v>
      </c>
      <c r="N15" s="13">
        <v>1604</v>
      </c>
      <c r="O15" s="13">
        <v>1658</v>
      </c>
      <c r="P15" s="13">
        <v>1675</v>
      </c>
      <c r="Q15" s="13">
        <v>1773</v>
      </c>
      <c r="R15" s="13">
        <v>1889</v>
      </c>
      <c r="S15" s="13">
        <v>1993</v>
      </c>
      <c r="T15" s="13">
        <v>2059</v>
      </c>
      <c r="U15" s="13">
        <v>2093</v>
      </c>
      <c r="V15" s="13">
        <v>2173</v>
      </c>
      <c r="W15" s="13">
        <v>2328</v>
      </c>
      <c r="X15" s="47">
        <f t="shared" si="0"/>
        <v>4.2123381977149155E-2</v>
      </c>
    </row>
    <row r="16" spans="1:24" x14ac:dyDescent="0.25">
      <c r="A16" s="21" t="s">
        <v>179</v>
      </c>
      <c r="B16" s="21" t="s">
        <v>110</v>
      </c>
      <c r="C16" s="13">
        <v>587</v>
      </c>
      <c r="D16" s="13">
        <v>660</v>
      </c>
      <c r="E16" s="13">
        <v>761</v>
      </c>
      <c r="F16" s="13">
        <v>849</v>
      </c>
      <c r="G16" s="13">
        <v>944</v>
      </c>
      <c r="H16" s="13">
        <v>988</v>
      </c>
      <c r="I16" s="13">
        <v>1093</v>
      </c>
      <c r="J16" s="13">
        <v>1138</v>
      </c>
      <c r="K16" s="13">
        <v>1183</v>
      </c>
      <c r="L16" s="13">
        <v>1251</v>
      </c>
      <c r="M16" s="13">
        <v>1258</v>
      </c>
      <c r="N16" s="13">
        <v>1242</v>
      </c>
      <c r="O16" s="13">
        <v>1286</v>
      </c>
      <c r="P16" s="13">
        <v>1293</v>
      </c>
      <c r="Q16" s="13">
        <v>1427</v>
      </c>
      <c r="R16" s="13">
        <v>1528</v>
      </c>
      <c r="S16" s="13">
        <v>1537</v>
      </c>
      <c r="T16" s="13">
        <v>1554</v>
      </c>
      <c r="U16" s="13">
        <v>1584</v>
      </c>
      <c r="V16" s="13">
        <v>1639</v>
      </c>
      <c r="W16" s="13">
        <v>1685</v>
      </c>
      <c r="X16" s="47">
        <f t="shared" si="0"/>
        <v>5.4139507216058202E-2</v>
      </c>
    </row>
    <row r="17" spans="1:24" x14ac:dyDescent="0.25">
      <c r="A17" s="43" t="s">
        <v>180</v>
      </c>
      <c r="B17" s="21" t="s">
        <v>110</v>
      </c>
      <c r="C17" s="13">
        <f>C14+C13+C12+C10+C9</f>
        <v>697</v>
      </c>
      <c r="D17" s="13">
        <f t="shared" ref="D17:W17" si="1">D14+D13+D12+D10+D9</f>
        <v>726</v>
      </c>
      <c r="E17" s="13">
        <f t="shared" si="1"/>
        <v>785</v>
      </c>
      <c r="F17" s="13">
        <f t="shared" si="1"/>
        <v>838</v>
      </c>
      <c r="G17" s="13">
        <f t="shared" si="1"/>
        <v>904</v>
      </c>
      <c r="H17" s="13">
        <f t="shared" si="1"/>
        <v>977</v>
      </c>
      <c r="I17" s="13">
        <f t="shared" si="1"/>
        <v>1014</v>
      </c>
      <c r="J17" s="13">
        <f t="shared" si="1"/>
        <v>1082</v>
      </c>
      <c r="K17" s="13">
        <f t="shared" si="1"/>
        <v>1118</v>
      </c>
      <c r="L17" s="13">
        <f t="shared" si="1"/>
        <v>1124</v>
      </c>
      <c r="M17" s="13">
        <f t="shared" si="1"/>
        <v>1145</v>
      </c>
      <c r="N17" s="13">
        <f t="shared" si="1"/>
        <v>1182</v>
      </c>
      <c r="O17" s="13">
        <f t="shared" si="1"/>
        <v>1184</v>
      </c>
      <c r="P17" s="13">
        <f t="shared" si="1"/>
        <v>1206</v>
      </c>
      <c r="Q17" s="13">
        <f t="shared" si="1"/>
        <v>1242</v>
      </c>
      <c r="R17" s="13">
        <f t="shared" si="1"/>
        <v>1294</v>
      </c>
      <c r="S17" s="13">
        <f t="shared" si="1"/>
        <v>1350</v>
      </c>
      <c r="T17" s="13">
        <f t="shared" si="1"/>
        <v>1380</v>
      </c>
      <c r="U17" s="13">
        <f t="shared" si="1"/>
        <v>1422</v>
      </c>
      <c r="V17" s="13">
        <f t="shared" si="1"/>
        <v>1467</v>
      </c>
      <c r="W17" s="13">
        <f t="shared" si="1"/>
        <v>1557</v>
      </c>
      <c r="X17" s="47">
        <f t="shared" si="0"/>
        <v>4.1004943117832315E-2</v>
      </c>
    </row>
    <row r="18" spans="1:24" x14ac:dyDescent="0.25">
      <c r="A18" s="43" t="s">
        <v>181</v>
      </c>
      <c r="B18" s="21" t="s">
        <v>110</v>
      </c>
      <c r="C18" s="13">
        <f t="shared" ref="C18:W18" si="2">C17+C16+C15+C11+C8</f>
        <v>3922</v>
      </c>
      <c r="D18" s="13">
        <f t="shared" si="2"/>
        <v>4156</v>
      </c>
      <c r="E18" s="13">
        <f t="shared" si="2"/>
        <v>4514</v>
      </c>
      <c r="F18" s="13">
        <f t="shared" si="2"/>
        <v>4995</v>
      </c>
      <c r="G18" s="13">
        <f t="shared" si="2"/>
        <v>5237</v>
      </c>
      <c r="H18" s="13">
        <f t="shared" si="2"/>
        <v>5546</v>
      </c>
      <c r="I18" s="13">
        <f t="shared" si="2"/>
        <v>5769</v>
      </c>
      <c r="J18" s="13">
        <f t="shared" si="2"/>
        <v>5941</v>
      </c>
      <c r="K18" s="13">
        <f t="shared" si="2"/>
        <v>6101</v>
      </c>
      <c r="L18" s="13">
        <f t="shared" si="2"/>
        <v>6321</v>
      </c>
      <c r="M18" s="13">
        <f t="shared" si="2"/>
        <v>6405</v>
      </c>
      <c r="N18" s="13">
        <f t="shared" si="2"/>
        <v>6512</v>
      </c>
      <c r="O18" s="13">
        <f t="shared" si="2"/>
        <v>6797</v>
      </c>
      <c r="P18" s="13">
        <f t="shared" si="2"/>
        <v>6969</v>
      </c>
      <c r="Q18" s="13">
        <f t="shared" si="2"/>
        <v>7276</v>
      </c>
      <c r="R18" s="13">
        <f t="shared" si="2"/>
        <v>7656</v>
      </c>
      <c r="S18" s="13">
        <f t="shared" si="2"/>
        <v>7967</v>
      </c>
      <c r="T18" s="13">
        <f t="shared" si="2"/>
        <v>8154</v>
      </c>
      <c r="U18" s="13">
        <f t="shared" si="2"/>
        <v>8342</v>
      </c>
      <c r="V18" s="13">
        <f t="shared" si="2"/>
        <v>8741</v>
      </c>
      <c r="W18" s="13">
        <f t="shared" si="2"/>
        <v>9281</v>
      </c>
      <c r="X18" s="47">
        <f t="shared" si="0"/>
        <v>4.400928029454132E-2</v>
      </c>
    </row>
    <row r="19" spans="1:24" hidden="1" x14ac:dyDescent="0.25">
      <c r="A19" s="21" t="s">
        <v>171</v>
      </c>
      <c r="B19" s="21" t="s">
        <v>134</v>
      </c>
      <c r="C19" s="13">
        <v>303</v>
      </c>
      <c r="D19" s="13">
        <v>317</v>
      </c>
      <c r="E19" s="13">
        <v>345</v>
      </c>
      <c r="F19" s="13">
        <v>360</v>
      </c>
      <c r="G19" s="13">
        <v>367</v>
      </c>
      <c r="H19" s="13">
        <v>387</v>
      </c>
      <c r="I19" s="13">
        <v>398</v>
      </c>
      <c r="J19" s="13">
        <v>438</v>
      </c>
      <c r="K19" s="13">
        <v>467</v>
      </c>
      <c r="L19" s="13">
        <v>455</v>
      </c>
      <c r="M19" s="13">
        <v>471</v>
      </c>
      <c r="N19" s="13">
        <v>465</v>
      </c>
      <c r="O19" s="13">
        <v>512</v>
      </c>
      <c r="P19" s="13">
        <v>499</v>
      </c>
      <c r="Q19" s="13">
        <v>523</v>
      </c>
      <c r="R19" s="13">
        <v>532</v>
      </c>
      <c r="S19" s="13">
        <v>561</v>
      </c>
      <c r="T19" s="13">
        <v>598</v>
      </c>
      <c r="U19" s="13">
        <v>623</v>
      </c>
      <c r="V19" s="13">
        <v>643</v>
      </c>
      <c r="W19" s="13">
        <v>636</v>
      </c>
      <c r="X19" s="47">
        <f t="shared" ref="X19:X29" si="3">_xlfn.RRI(20,C19,W19)</f>
        <v>3.7769073958570099E-2</v>
      </c>
    </row>
    <row r="20" spans="1:24" hidden="1" x14ac:dyDescent="0.25">
      <c r="A20" s="21" t="s">
        <v>172</v>
      </c>
      <c r="B20" s="21" t="s">
        <v>134</v>
      </c>
      <c r="C20" s="13">
        <v>78</v>
      </c>
      <c r="D20" s="13">
        <v>78</v>
      </c>
      <c r="E20" s="13">
        <v>95</v>
      </c>
      <c r="F20" s="13">
        <v>97</v>
      </c>
      <c r="G20" s="13">
        <v>103</v>
      </c>
      <c r="H20" s="13">
        <v>109</v>
      </c>
      <c r="I20" s="13">
        <v>114</v>
      </c>
      <c r="J20" s="13">
        <v>120</v>
      </c>
      <c r="K20" s="13">
        <v>124</v>
      </c>
      <c r="L20" s="13">
        <v>122</v>
      </c>
      <c r="M20" s="13">
        <v>118</v>
      </c>
      <c r="N20" s="13">
        <v>120</v>
      </c>
      <c r="O20" s="13">
        <v>126</v>
      </c>
      <c r="P20" s="13">
        <v>129</v>
      </c>
      <c r="Q20" s="13">
        <v>134</v>
      </c>
      <c r="R20" s="13">
        <v>137</v>
      </c>
      <c r="S20" s="13">
        <v>136</v>
      </c>
      <c r="T20" s="13">
        <v>137</v>
      </c>
      <c r="U20" s="13">
        <v>146</v>
      </c>
      <c r="V20" s="13">
        <v>154</v>
      </c>
      <c r="W20" s="13">
        <v>147</v>
      </c>
      <c r="X20" s="47">
        <f t="shared" si="3"/>
        <v>3.2193539761141254E-2</v>
      </c>
    </row>
    <row r="21" spans="1:24" hidden="1" x14ac:dyDescent="0.25">
      <c r="A21" s="21" t="s">
        <v>173</v>
      </c>
      <c r="B21" s="21" t="s">
        <v>134</v>
      </c>
      <c r="C21" s="13">
        <v>18</v>
      </c>
      <c r="D21" s="13">
        <v>21</v>
      </c>
      <c r="E21" s="13">
        <v>39</v>
      </c>
      <c r="F21" s="13">
        <v>61</v>
      </c>
      <c r="G21" s="13">
        <v>93</v>
      </c>
      <c r="H21" s="13">
        <v>98</v>
      </c>
      <c r="I21" s="13">
        <v>91</v>
      </c>
      <c r="J21" s="13">
        <v>83</v>
      </c>
      <c r="K21" s="13">
        <v>90</v>
      </c>
      <c r="L21" s="13">
        <v>111</v>
      </c>
      <c r="M21" s="13">
        <v>145</v>
      </c>
      <c r="N21" s="13">
        <v>184</v>
      </c>
      <c r="O21" s="13">
        <v>224</v>
      </c>
      <c r="P21" s="13">
        <v>196</v>
      </c>
      <c r="Q21" s="13">
        <v>172</v>
      </c>
      <c r="R21" s="13">
        <v>148</v>
      </c>
      <c r="S21" s="13">
        <v>127</v>
      </c>
      <c r="T21" s="13">
        <v>159</v>
      </c>
      <c r="U21" s="13">
        <v>155</v>
      </c>
      <c r="V21" s="13">
        <v>161</v>
      </c>
      <c r="W21" s="13">
        <v>171</v>
      </c>
      <c r="X21" s="47">
        <f t="shared" si="3"/>
        <v>0.11914454004623898</v>
      </c>
    </row>
    <row r="22" spans="1:24" hidden="1" x14ac:dyDescent="0.25">
      <c r="A22" s="21" t="s">
        <v>174</v>
      </c>
      <c r="B22" s="21" t="s">
        <v>134</v>
      </c>
      <c r="C22" s="13">
        <v>1947</v>
      </c>
      <c r="D22" s="13">
        <v>2194</v>
      </c>
      <c r="E22" s="13">
        <v>2287</v>
      </c>
      <c r="F22" s="13">
        <v>2410</v>
      </c>
      <c r="G22" s="13">
        <v>2527</v>
      </c>
      <c r="H22" s="13">
        <v>2852</v>
      </c>
      <c r="I22" s="13">
        <v>3071</v>
      </c>
      <c r="J22" s="13">
        <v>3303</v>
      </c>
      <c r="K22" s="13">
        <v>3523</v>
      </c>
      <c r="L22" s="13">
        <v>3594</v>
      </c>
      <c r="M22" s="13">
        <v>3768</v>
      </c>
      <c r="N22" s="13">
        <v>3835</v>
      </c>
      <c r="O22" s="13">
        <v>3965</v>
      </c>
      <c r="P22" s="13">
        <v>4046</v>
      </c>
      <c r="Q22" s="13">
        <v>4213</v>
      </c>
      <c r="R22" s="13">
        <v>4766</v>
      </c>
      <c r="S22" s="13">
        <v>4770</v>
      </c>
      <c r="T22" s="13">
        <v>4932</v>
      </c>
      <c r="U22" s="13">
        <v>4892</v>
      </c>
      <c r="V22" s="13">
        <v>4964</v>
      </c>
      <c r="W22" s="13">
        <v>4802</v>
      </c>
      <c r="X22" s="47">
        <f t="shared" si="3"/>
        <v>4.6171320510841829E-2</v>
      </c>
    </row>
    <row r="23" spans="1:24" hidden="1" x14ac:dyDescent="0.25">
      <c r="A23" s="21" t="s">
        <v>175</v>
      </c>
      <c r="B23" s="21" t="s">
        <v>134</v>
      </c>
      <c r="C23" s="13">
        <v>148</v>
      </c>
      <c r="D23" s="13">
        <v>179</v>
      </c>
      <c r="E23" s="13">
        <v>157</v>
      </c>
      <c r="F23" s="13">
        <v>163</v>
      </c>
      <c r="G23" s="13">
        <v>166</v>
      </c>
      <c r="H23" s="13">
        <v>167</v>
      </c>
      <c r="I23" s="13">
        <v>166</v>
      </c>
      <c r="J23" s="13">
        <v>172</v>
      </c>
      <c r="K23" s="13">
        <v>171</v>
      </c>
      <c r="L23" s="13">
        <v>170</v>
      </c>
      <c r="M23" s="13">
        <v>171</v>
      </c>
      <c r="N23" s="13">
        <v>170</v>
      </c>
      <c r="O23" s="13">
        <v>176</v>
      </c>
      <c r="P23" s="13">
        <v>171</v>
      </c>
      <c r="Q23" s="13">
        <v>174</v>
      </c>
      <c r="R23" s="13">
        <v>163</v>
      </c>
      <c r="S23" s="13">
        <v>165</v>
      </c>
      <c r="T23" s="13">
        <v>152</v>
      </c>
      <c r="U23" s="13">
        <v>163</v>
      </c>
      <c r="V23" s="13">
        <v>171</v>
      </c>
      <c r="W23" s="13">
        <v>199</v>
      </c>
      <c r="X23" s="47">
        <f t="shared" si="3"/>
        <v>1.4914758859618571E-2</v>
      </c>
    </row>
    <row r="24" spans="1:24" hidden="1" x14ac:dyDescent="0.25">
      <c r="A24" s="21" t="s">
        <v>176</v>
      </c>
      <c r="B24" s="21" t="s">
        <v>134</v>
      </c>
      <c r="C24" s="13">
        <v>264</v>
      </c>
      <c r="D24" s="13">
        <v>312</v>
      </c>
      <c r="E24" s="13">
        <v>363</v>
      </c>
      <c r="F24" s="13">
        <v>413</v>
      </c>
      <c r="G24" s="13">
        <v>416</v>
      </c>
      <c r="H24" s="13">
        <v>472</v>
      </c>
      <c r="I24" s="13">
        <v>468</v>
      </c>
      <c r="J24" s="13">
        <v>504</v>
      </c>
      <c r="K24" s="13">
        <v>542</v>
      </c>
      <c r="L24" s="13">
        <v>576</v>
      </c>
      <c r="M24" s="13">
        <v>634</v>
      </c>
      <c r="N24" s="13">
        <v>698</v>
      </c>
      <c r="O24" s="13">
        <v>805</v>
      </c>
      <c r="P24" s="13">
        <v>866</v>
      </c>
      <c r="Q24" s="13">
        <v>889</v>
      </c>
      <c r="R24" s="13">
        <v>950</v>
      </c>
      <c r="S24" s="13">
        <v>1021</v>
      </c>
      <c r="T24" s="13">
        <v>1127</v>
      </c>
      <c r="U24" s="13">
        <v>1156</v>
      </c>
      <c r="V24" s="13">
        <v>1258</v>
      </c>
      <c r="W24" s="13">
        <v>1255</v>
      </c>
      <c r="X24" s="47">
        <f t="shared" si="3"/>
        <v>8.1065455195379332E-2</v>
      </c>
    </row>
    <row r="25" spans="1:24" hidden="1" x14ac:dyDescent="0.25">
      <c r="A25" s="21" t="s">
        <v>177</v>
      </c>
      <c r="B25" s="21" t="s">
        <v>134</v>
      </c>
      <c r="C25" s="13">
        <v>169</v>
      </c>
      <c r="D25" s="13">
        <v>192</v>
      </c>
      <c r="E25" s="13">
        <v>202</v>
      </c>
      <c r="F25" s="13">
        <v>225</v>
      </c>
      <c r="G25" s="13">
        <v>250</v>
      </c>
      <c r="H25" s="13">
        <v>263</v>
      </c>
      <c r="I25" s="13">
        <v>264</v>
      </c>
      <c r="J25" s="13">
        <v>295</v>
      </c>
      <c r="K25" s="13">
        <v>322</v>
      </c>
      <c r="L25" s="13">
        <v>343</v>
      </c>
      <c r="M25" s="13">
        <v>341</v>
      </c>
      <c r="N25" s="13">
        <v>378</v>
      </c>
      <c r="O25" s="13">
        <v>406</v>
      </c>
      <c r="P25" s="13">
        <v>428</v>
      </c>
      <c r="Q25" s="13">
        <v>459</v>
      </c>
      <c r="R25" s="13">
        <v>481</v>
      </c>
      <c r="S25" s="13">
        <v>499</v>
      </c>
      <c r="T25" s="13">
        <v>519</v>
      </c>
      <c r="U25" s="13">
        <v>543</v>
      </c>
      <c r="V25" s="13">
        <v>571</v>
      </c>
      <c r="W25" s="13">
        <v>583</v>
      </c>
      <c r="X25" s="47">
        <f t="shared" si="3"/>
        <v>6.3871298526136044E-2</v>
      </c>
    </row>
    <row r="26" spans="1:24" hidden="1" x14ac:dyDescent="0.25">
      <c r="A26" s="21" t="s">
        <v>178</v>
      </c>
      <c r="B26" s="21" t="s">
        <v>134</v>
      </c>
      <c r="C26" s="13">
        <v>1191</v>
      </c>
      <c r="D26" s="13">
        <v>1386</v>
      </c>
      <c r="E26" s="13">
        <v>1638</v>
      </c>
      <c r="F26" s="13">
        <v>1751</v>
      </c>
      <c r="G26" s="13">
        <v>1889</v>
      </c>
      <c r="H26" s="13">
        <v>2057</v>
      </c>
      <c r="I26" s="13">
        <v>2114</v>
      </c>
      <c r="J26" s="13">
        <v>2232</v>
      </c>
      <c r="K26" s="13">
        <v>2316</v>
      </c>
      <c r="L26" s="13">
        <v>2461</v>
      </c>
      <c r="M26" s="13">
        <v>2595</v>
      </c>
      <c r="N26" s="13">
        <v>2823</v>
      </c>
      <c r="O26" s="13">
        <v>3063</v>
      </c>
      <c r="P26" s="13">
        <v>3142</v>
      </c>
      <c r="Q26" s="13">
        <v>3285</v>
      </c>
      <c r="R26" s="13">
        <v>3533</v>
      </c>
      <c r="S26" s="13">
        <v>3715</v>
      </c>
      <c r="T26" s="13">
        <v>3882</v>
      </c>
      <c r="U26" s="13">
        <v>4197</v>
      </c>
      <c r="V26" s="13">
        <v>4448</v>
      </c>
      <c r="W26" s="13">
        <v>4968</v>
      </c>
      <c r="X26" s="47">
        <f t="shared" si="3"/>
        <v>7.4022776158070513E-2</v>
      </c>
    </row>
    <row r="27" spans="1:24" hidden="1" x14ac:dyDescent="0.25">
      <c r="A27" s="21" t="s">
        <v>179</v>
      </c>
      <c r="B27" s="21" t="s">
        <v>134</v>
      </c>
      <c r="C27" s="13">
        <v>441</v>
      </c>
      <c r="D27" s="13">
        <v>483</v>
      </c>
      <c r="E27" s="13">
        <v>545</v>
      </c>
      <c r="F27" s="13">
        <v>622</v>
      </c>
      <c r="G27" s="13">
        <v>635</v>
      </c>
      <c r="H27" s="13">
        <v>676</v>
      </c>
      <c r="I27" s="13">
        <v>736</v>
      </c>
      <c r="J27" s="13">
        <v>775</v>
      </c>
      <c r="K27" s="13">
        <v>760</v>
      </c>
      <c r="L27" s="13">
        <v>717</v>
      </c>
      <c r="M27" s="13">
        <v>683</v>
      </c>
      <c r="N27" s="13">
        <v>670</v>
      </c>
      <c r="O27" s="13">
        <v>652</v>
      </c>
      <c r="P27" s="13">
        <v>608</v>
      </c>
      <c r="Q27" s="13">
        <v>687</v>
      </c>
      <c r="R27" s="13">
        <v>751</v>
      </c>
      <c r="S27" s="13">
        <v>768</v>
      </c>
      <c r="T27" s="13">
        <v>797</v>
      </c>
      <c r="U27" s="13">
        <v>820</v>
      </c>
      <c r="V27" s="13">
        <v>856</v>
      </c>
      <c r="W27" s="13">
        <v>881</v>
      </c>
      <c r="X27" s="47">
        <f t="shared" si="3"/>
        <v>3.5206203723707086E-2</v>
      </c>
    </row>
    <row r="28" spans="1:24" hidden="1" x14ac:dyDescent="0.25">
      <c r="A28" s="43" t="s">
        <v>180</v>
      </c>
      <c r="B28" s="21" t="s">
        <v>134</v>
      </c>
      <c r="C28" s="13">
        <f t="shared" ref="C28:W28" si="4">C25+C24+C23+C21+C20</f>
        <v>677</v>
      </c>
      <c r="D28" s="13">
        <f t="shared" si="4"/>
        <v>782</v>
      </c>
      <c r="E28" s="13">
        <f t="shared" si="4"/>
        <v>856</v>
      </c>
      <c r="F28" s="13">
        <f t="shared" si="4"/>
        <v>959</v>
      </c>
      <c r="G28" s="13">
        <f t="shared" si="4"/>
        <v>1028</v>
      </c>
      <c r="H28" s="13">
        <f t="shared" si="4"/>
        <v>1109</v>
      </c>
      <c r="I28" s="13">
        <f t="shared" si="4"/>
        <v>1103</v>
      </c>
      <c r="J28" s="13">
        <f t="shared" si="4"/>
        <v>1174</v>
      </c>
      <c r="K28" s="13">
        <f t="shared" si="4"/>
        <v>1249</v>
      </c>
      <c r="L28" s="13">
        <f t="shared" si="4"/>
        <v>1322</v>
      </c>
      <c r="M28" s="13">
        <f t="shared" si="4"/>
        <v>1409</v>
      </c>
      <c r="N28" s="13">
        <f t="shared" si="4"/>
        <v>1550</v>
      </c>
      <c r="O28" s="13">
        <f t="shared" si="4"/>
        <v>1737</v>
      </c>
      <c r="P28" s="13">
        <f t="shared" si="4"/>
        <v>1790</v>
      </c>
      <c r="Q28" s="13">
        <f t="shared" si="4"/>
        <v>1828</v>
      </c>
      <c r="R28" s="13">
        <f t="shared" si="4"/>
        <v>1879</v>
      </c>
      <c r="S28" s="13">
        <f t="shared" si="4"/>
        <v>1948</v>
      </c>
      <c r="T28" s="13">
        <f t="shared" si="4"/>
        <v>2094</v>
      </c>
      <c r="U28" s="13">
        <f t="shared" si="4"/>
        <v>2163</v>
      </c>
      <c r="V28" s="13">
        <f t="shared" si="4"/>
        <v>2315</v>
      </c>
      <c r="W28" s="13">
        <f t="shared" si="4"/>
        <v>2355</v>
      </c>
      <c r="X28" s="47">
        <f t="shared" si="3"/>
        <v>6.4314826453675922E-2</v>
      </c>
    </row>
    <row r="29" spans="1:24" hidden="1" x14ac:dyDescent="0.25">
      <c r="A29" s="43" t="s">
        <v>181</v>
      </c>
      <c r="B29" s="21" t="s">
        <v>134</v>
      </c>
      <c r="C29" s="13">
        <f t="shared" ref="C29:W29" si="5">C28+C27+C26+C22+C19</f>
        <v>4559</v>
      </c>
      <c r="D29" s="13">
        <f t="shared" si="5"/>
        <v>5162</v>
      </c>
      <c r="E29" s="13">
        <f t="shared" si="5"/>
        <v>5671</v>
      </c>
      <c r="F29" s="13">
        <f t="shared" si="5"/>
        <v>6102</v>
      </c>
      <c r="G29" s="13">
        <f t="shared" si="5"/>
        <v>6446</v>
      </c>
      <c r="H29" s="13">
        <f t="shared" si="5"/>
        <v>7081</v>
      </c>
      <c r="I29" s="13">
        <f t="shared" si="5"/>
        <v>7422</v>
      </c>
      <c r="J29" s="13">
        <f t="shared" si="5"/>
        <v>7922</v>
      </c>
      <c r="K29" s="13">
        <f t="shared" si="5"/>
        <v>8315</v>
      </c>
      <c r="L29" s="13">
        <f t="shared" si="5"/>
        <v>8549</v>
      </c>
      <c r="M29" s="13">
        <f t="shared" si="5"/>
        <v>8926</v>
      </c>
      <c r="N29" s="13">
        <f t="shared" si="5"/>
        <v>9343</v>
      </c>
      <c r="O29" s="13">
        <f t="shared" si="5"/>
        <v>9929</v>
      </c>
      <c r="P29" s="13">
        <f t="shared" si="5"/>
        <v>10085</v>
      </c>
      <c r="Q29" s="13">
        <f t="shared" si="5"/>
        <v>10536</v>
      </c>
      <c r="R29" s="13">
        <f t="shared" si="5"/>
        <v>11461</v>
      </c>
      <c r="S29" s="13">
        <f t="shared" si="5"/>
        <v>11762</v>
      </c>
      <c r="T29" s="13">
        <f t="shared" si="5"/>
        <v>12303</v>
      </c>
      <c r="U29" s="13">
        <f t="shared" si="5"/>
        <v>12695</v>
      </c>
      <c r="V29" s="13">
        <f t="shared" si="5"/>
        <v>13226</v>
      </c>
      <c r="W29" s="13">
        <f t="shared" si="5"/>
        <v>13642</v>
      </c>
      <c r="X29" s="47">
        <f t="shared" si="3"/>
        <v>5.6331966818516488E-2</v>
      </c>
    </row>
    <row r="30" spans="1:24" hidden="1" x14ac:dyDescent="0.25">
      <c r="A30" s="21" t="s">
        <v>171</v>
      </c>
      <c r="B30" s="21" t="s">
        <v>123</v>
      </c>
      <c r="C30" s="13">
        <v>196</v>
      </c>
      <c r="D30" s="13">
        <v>217</v>
      </c>
      <c r="E30" s="13">
        <v>231</v>
      </c>
      <c r="F30" s="13">
        <v>244</v>
      </c>
      <c r="G30" s="13">
        <v>267</v>
      </c>
      <c r="H30" s="13">
        <v>285</v>
      </c>
      <c r="I30" s="13">
        <v>305</v>
      </c>
      <c r="J30" s="13">
        <v>320</v>
      </c>
      <c r="K30" s="13">
        <v>323</v>
      </c>
      <c r="L30" s="13">
        <v>317</v>
      </c>
      <c r="M30" s="13">
        <v>311</v>
      </c>
      <c r="N30" s="13">
        <v>313</v>
      </c>
      <c r="O30" s="13">
        <v>335</v>
      </c>
      <c r="P30" s="13">
        <v>337</v>
      </c>
      <c r="Q30" s="13">
        <v>338</v>
      </c>
      <c r="R30" s="13">
        <v>350</v>
      </c>
      <c r="S30" s="13">
        <v>370</v>
      </c>
      <c r="T30" s="13">
        <v>382</v>
      </c>
      <c r="U30" s="13">
        <v>408</v>
      </c>
      <c r="V30" s="13">
        <v>423</v>
      </c>
      <c r="W30" s="13">
        <v>437</v>
      </c>
      <c r="X30" s="47">
        <f t="shared" ref="X30:X40" si="6">_xlfn.RRI(20,C30,W30)</f>
        <v>4.0905416081145951E-2</v>
      </c>
    </row>
    <row r="31" spans="1:24" hidden="1" x14ac:dyDescent="0.25">
      <c r="A31" s="21" t="s">
        <v>172</v>
      </c>
      <c r="B31" s="21" t="s">
        <v>123</v>
      </c>
      <c r="C31" s="13">
        <v>109</v>
      </c>
      <c r="D31" s="13">
        <v>108</v>
      </c>
      <c r="E31" s="13">
        <v>128</v>
      </c>
      <c r="F31" s="13">
        <v>134</v>
      </c>
      <c r="G31" s="13">
        <v>143</v>
      </c>
      <c r="H31" s="13">
        <v>157</v>
      </c>
      <c r="I31" s="13">
        <v>171</v>
      </c>
      <c r="J31" s="13">
        <v>190</v>
      </c>
      <c r="K31" s="13">
        <v>180</v>
      </c>
      <c r="L31" s="13">
        <v>170</v>
      </c>
      <c r="M31" s="13">
        <v>160</v>
      </c>
      <c r="N31" s="13">
        <v>159</v>
      </c>
      <c r="O31" s="13">
        <v>167</v>
      </c>
      <c r="P31" s="13">
        <v>173</v>
      </c>
      <c r="Q31" s="13">
        <v>176</v>
      </c>
      <c r="R31" s="13">
        <v>182</v>
      </c>
      <c r="S31" s="13">
        <v>187</v>
      </c>
      <c r="T31" s="13">
        <v>190</v>
      </c>
      <c r="U31" s="13">
        <v>197</v>
      </c>
      <c r="V31" s="13">
        <v>204</v>
      </c>
      <c r="W31" s="13">
        <v>195</v>
      </c>
      <c r="X31" s="47">
        <f t="shared" si="6"/>
        <v>2.9509611797657653E-2</v>
      </c>
    </row>
    <row r="32" spans="1:24" hidden="1" x14ac:dyDescent="0.25">
      <c r="A32" s="21" t="s">
        <v>173</v>
      </c>
      <c r="B32" s="21" t="s">
        <v>123</v>
      </c>
      <c r="C32" s="13">
        <v>75</v>
      </c>
      <c r="D32" s="13">
        <v>82</v>
      </c>
      <c r="E32" s="13">
        <v>85</v>
      </c>
      <c r="F32" s="13">
        <v>100</v>
      </c>
      <c r="G32" s="13">
        <v>112</v>
      </c>
      <c r="H32" s="13">
        <v>121</v>
      </c>
      <c r="I32" s="13">
        <v>115</v>
      </c>
      <c r="J32" s="13">
        <v>116</v>
      </c>
      <c r="K32" s="13">
        <v>128</v>
      </c>
      <c r="L32" s="13">
        <v>134</v>
      </c>
      <c r="M32" s="13">
        <v>124</v>
      </c>
      <c r="N32" s="13">
        <v>136</v>
      </c>
      <c r="O32" s="13">
        <v>143</v>
      </c>
      <c r="P32" s="13">
        <v>144</v>
      </c>
      <c r="Q32" s="13">
        <v>148</v>
      </c>
      <c r="R32" s="13">
        <v>157</v>
      </c>
      <c r="S32" s="13">
        <v>163</v>
      </c>
      <c r="T32" s="13">
        <v>180</v>
      </c>
      <c r="U32" s="13">
        <v>191</v>
      </c>
      <c r="V32" s="13">
        <v>199</v>
      </c>
      <c r="W32" s="13">
        <v>231</v>
      </c>
      <c r="X32" s="47">
        <f t="shared" si="6"/>
        <v>5.785839238268542E-2</v>
      </c>
    </row>
    <row r="33" spans="1:24" hidden="1" x14ac:dyDescent="0.25">
      <c r="A33" s="21" t="s">
        <v>174</v>
      </c>
      <c r="B33" s="21" t="s">
        <v>123</v>
      </c>
      <c r="C33" s="13">
        <v>1086</v>
      </c>
      <c r="D33" s="13">
        <v>1136</v>
      </c>
      <c r="E33" s="13">
        <v>1271</v>
      </c>
      <c r="F33" s="13">
        <v>1401</v>
      </c>
      <c r="G33" s="13">
        <v>1492</v>
      </c>
      <c r="H33" s="13">
        <v>1739</v>
      </c>
      <c r="I33" s="13">
        <v>1796</v>
      </c>
      <c r="J33" s="13">
        <v>1897</v>
      </c>
      <c r="K33" s="13">
        <v>1984</v>
      </c>
      <c r="L33" s="13">
        <v>2132</v>
      </c>
      <c r="M33" s="13">
        <v>2233</v>
      </c>
      <c r="N33" s="13">
        <v>2214</v>
      </c>
      <c r="O33" s="13">
        <v>2281</v>
      </c>
      <c r="P33" s="13">
        <v>2349</v>
      </c>
      <c r="Q33" s="13">
        <v>2388</v>
      </c>
      <c r="R33" s="13">
        <v>2495</v>
      </c>
      <c r="S33" s="13">
        <v>2611</v>
      </c>
      <c r="T33" s="13">
        <v>2760</v>
      </c>
      <c r="U33" s="13">
        <v>2854</v>
      </c>
      <c r="V33" s="13">
        <v>2977</v>
      </c>
      <c r="W33" s="13">
        <v>3263</v>
      </c>
      <c r="X33" s="47">
        <f t="shared" si="6"/>
        <v>5.6548316678593169E-2</v>
      </c>
    </row>
    <row r="34" spans="1:24" hidden="1" x14ac:dyDescent="0.25">
      <c r="A34" s="21" t="s">
        <v>175</v>
      </c>
      <c r="B34" s="21" t="s">
        <v>123</v>
      </c>
      <c r="C34" s="13">
        <v>165</v>
      </c>
      <c r="D34" s="13">
        <v>172</v>
      </c>
      <c r="E34" s="13">
        <v>174</v>
      </c>
      <c r="F34" s="13">
        <v>181</v>
      </c>
      <c r="G34" s="13">
        <v>184</v>
      </c>
      <c r="H34" s="13">
        <v>193</v>
      </c>
      <c r="I34" s="13">
        <v>198</v>
      </c>
      <c r="J34" s="13">
        <v>217</v>
      </c>
      <c r="K34" s="13">
        <v>232</v>
      </c>
      <c r="L34" s="13">
        <v>235</v>
      </c>
      <c r="M34" s="13">
        <v>259</v>
      </c>
      <c r="N34" s="13">
        <v>278</v>
      </c>
      <c r="O34" s="13">
        <v>284</v>
      </c>
      <c r="P34" s="13">
        <v>275</v>
      </c>
      <c r="Q34" s="13">
        <v>269</v>
      </c>
      <c r="R34" s="13">
        <v>264</v>
      </c>
      <c r="S34" s="13">
        <v>268</v>
      </c>
      <c r="T34" s="13">
        <v>270</v>
      </c>
      <c r="U34" s="13">
        <v>278</v>
      </c>
      <c r="V34" s="13">
        <v>296</v>
      </c>
      <c r="W34" s="13">
        <v>345</v>
      </c>
      <c r="X34" s="47">
        <f t="shared" si="6"/>
        <v>3.7568450318038016E-2</v>
      </c>
    </row>
    <row r="35" spans="1:24" hidden="1" x14ac:dyDescent="0.25">
      <c r="A35" s="21" t="s">
        <v>176</v>
      </c>
      <c r="B35" s="21" t="s">
        <v>123</v>
      </c>
      <c r="C35" s="13">
        <v>147</v>
      </c>
      <c r="D35" s="13">
        <v>157</v>
      </c>
      <c r="E35" s="13">
        <v>174</v>
      </c>
      <c r="F35" s="13">
        <v>195</v>
      </c>
      <c r="G35" s="13">
        <v>219</v>
      </c>
      <c r="H35" s="13">
        <v>242</v>
      </c>
      <c r="I35" s="13">
        <v>285</v>
      </c>
      <c r="J35" s="13">
        <v>310</v>
      </c>
      <c r="K35" s="13">
        <v>331</v>
      </c>
      <c r="L35" s="13">
        <v>363</v>
      </c>
      <c r="M35" s="13">
        <v>382</v>
      </c>
      <c r="N35" s="13">
        <v>318</v>
      </c>
      <c r="O35" s="13">
        <v>308</v>
      </c>
      <c r="P35" s="13">
        <v>316</v>
      </c>
      <c r="Q35" s="13">
        <v>367</v>
      </c>
      <c r="R35" s="13">
        <v>411</v>
      </c>
      <c r="S35" s="13">
        <v>438</v>
      </c>
      <c r="T35" s="13">
        <v>470</v>
      </c>
      <c r="U35" s="13">
        <v>457</v>
      </c>
      <c r="V35" s="13">
        <v>486</v>
      </c>
      <c r="W35" s="13">
        <v>526</v>
      </c>
      <c r="X35" s="47">
        <f t="shared" si="6"/>
        <v>6.5818907904585666E-2</v>
      </c>
    </row>
    <row r="36" spans="1:24" hidden="1" x14ac:dyDescent="0.25">
      <c r="A36" s="21" t="s">
        <v>177</v>
      </c>
      <c r="B36" s="21" t="s">
        <v>123</v>
      </c>
      <c r="C36" s="13">
        <v>110</v>
      </c>
      <c r="D36" s="13">
        <v>118</v>
      </c>
      <c r="E36" s="13">
        <v>132</v>
      </c>
      <c r="F36" s="13">
        <v>139</v>
      </c>
      <c r="G36" s="13">
        <v>158</v>
      </c>
      <c r="H36" s="13">
        <v>166</v>
      </c>
      <c r="I36" s="13">
        <v>175</v>
      </c>
      <c r="J36" s="13">
        <v>189</v>
      </c>
      <c r="K36" s="13">
        <v>202</v>
      </c>
      <c r="L36" s="13">
        <v>207</v>
      </c>
      <c r="M36" s="13">
        <v>211</v>
      </c>
      <c r="N36" s="13">
        <v>220</v>
      </c>
      <c r="O36" s="13">
        <v>225</v>
      </c>
      <c r="P36" s="13">
        <v>237</v>
      </c>
      <c r="Q36" s="13">
        <v>258</v>
      </c>
      <c r="R36" s="13">
        <v>266</v>
      </c>
      <c r="S36" s="13">
        <v>280</v>
      </c>
      <c r="T36" s="13">
        <v>299</v>
      </c>
      <c r="U36" s="13">
        <v>325</v>
      </c>
      <c r="V36" s="13">
        <v>347</v>
      </c>
      <c r="W36" s="13">
        <v>380</v>
      </c>
      <c r="X36" s="47">
        <f t="shared" si="6"/>
        <v>6.3945900621668494E-2</v>
      </c>
    </row>
    <row r="37" spans="1:24" hidden="1" x14ac:dyDescent="0.25">
      <c r="A37" s="21" t="s">
        <v>178</v>
      </c>
      <c r="B37" s="21" t="s">
        <v>123</v>
      </c>
      <c r="C37" s="13">
        <v>888</v>
      </c>
      <c r="D37" s="13">
        <v>966</v>
      </c>
      <c r="E37" s="13">
        <v>1089</v>
      </c>
      <c r="F37" s="13">
        <v>1124</v>
      </c>
      <c r="G37" s="13">
        <v>1195</v>
      </c>
      <c r="H37" s="13">
        <v>1263</v>
      </c>
      <c r="I37" s="13">
        <v>1313</v>
      </c>
      <c r="J37" s="13">
        <v>1384</v>
      </c>
      <c r="K37" s="13">
        <v>1473</v>
      </c>
      <c r="L37" s="13">
        <v>1527</v>
      </c>
      <c r="M37" s="13">
        <v>1563</v>
      </c>
      <c r="N37" s="13">
        <v>1649</v>
      </c>
      <c r="O37" s="13">
        <v>1687</v>
      </c>
      <c r="P37" s="13">
        <v>1708</v>
      </c>
      <c r="Q37" s="13">
        <v>1770</v>
      </c>
      <c r="R37" s="13">
        <v>1834</v>
      </c>
      <c r="S37" s="13">
        <v>1915</v>
      </c>
      <c r="T37" s="13">
        <v>2001</v>
      </c>
      <c r="U37" s="13">
        <v>2091</v>
      </c>
      <c r="V37" s="13">
        <v>2159</v>
      </c>
      <c r="W37" s="13">
        <v>2291</v>
      </c>
      <c r="X37" s="47">
        <f t="shared" si="6"/>
        <v>4.8529385267238379E-2</v>
      </c>
    </row>
    <row r="38" spans="1:24" hidden="1" x14ac:dyDescent="0.25">
      <c r="A38" s="21" t="s">
        <v>179</v>
      </c>
      <c r="B38" s="21" t="s">
        <v>123</v>
      </c>
      <c r="C38" s="13">
        <v>447</v>
      </c>
      <c r="D38" s="13">
        <v>480</v>
      </c>
      <c r="E38" s="13">
        <v>507</v>
      </c>
      <c r="F38" s="13">
        <v>571</v>
      </c>
      <c r="G38" s="13">
        <v>620</v>
      </c>
      <c r="H38" s="13">
        <v>675</v>
      </c>
      <c r="I38" s="13">
        <v>767</v>
      </c>
      <c r="J38" s="13">
        <v>817</v>
      </c>
      <c r="K38" s="13">
        <v>824</v>
      </c>
      <c r="L38" s="13">
        <v>791</v>
      </c>
      <c r="M38" s="13">
        <v>777</v>
      </c>
      <c r="N38" s="13">
        <v>788</v>
      </c>
      <c r="O38" s="13">
        <v>777</v>
      </c>
      <c r="P38" s="13">
        <v>749</v>
      </c>
      <c r="Q38" s="13">
        <v>847</v>
      </c>
      <c r="R38" s="13">
        <v>928</v>
      </c>
      <c r="S38" s="13">
        <v>957</v>
      </c>
      <c r="T38" s="13">
        <v>986</v>
      </c>
      <c r="U38" s="13">
        <v>1015</v>
      </c>
      <c r="V38" s="13">
        <v>1054</v>
      </c>
      <c r="W38" s="13">
        <v>1087</v>
      </c>
      <c r="X38" s="47">
        <f t="shared" si="6"/>
        <v>4.5432750102404329E-2</v>
      </c>
    </row>
    <row r="39" spans="1:24" hidden="1" x14ac:dyDescent="0.25">
      <c r="A39" s="43" t="s">
        <v>180</v>
      </c>
      <c r="B39" s="21" t="s">
        <v>123</v>
      </c>
      <c r="C39" s="13">
        <f t="shared" ref="C39:W39" si="7">C36+C35+C34+C32+C31</f>
        <v>606</v>
      </c>
      <c r="D39" s="13">
        <f t="shared" si="7"/>
        <v>637</v>
      </c>
      <c r="E39" s="13">
        <f t="shared" si="7"/>
        <v>693</v>
      </c>
      <c r="F39" s="13">
        <f t="shared" si="7"/>
        <v>749</v>
      </c>
      <c r="G39" s="13">
        <f t="shared" si="7"/>
        <v>816</v>
      </c>
      <c r="H39" s="13">
        <f t="shared" si="7"/>
        <v>879</v>
      </c>
      <c r="I39" s="13">
        <f t="shared" si="7"/>
        <v>944</v>
      </c>
      <c r="J39" s="13">
        <f t="shared" si="7"/>
        <v>1022</v>
      </c>
      <c r="K39" s="13">
        <f t="shared" si="7"/>
        <v>1073</v>
      </c>
      <c r="L39" s="13">
        <f t="shared" si="7"/>
        <v>1109</v>
      </c>
      <c r="M39" s="13">
        <f t="shared" si="7"/>
        <v>1136</v>
      </c>
      <c r="N39" s="13">
        <f t="shared" si="7"/>
        <v>1111</v>
      </c>
      <c r="O39" s="13">
        <f t="shared" si="7"/>
        <v>1127</v>
      </c>
      <c r="P39" s="13">
        <f t="shared" si="7"/>
        <v>1145</v>
      </c>
      <c r="Q39" s="13">
        <f t="shared" si="7"/>
        <v>1218</v>
      </c>
      <c r="R39" s="13">
        <f t="shared" si="7"/>
        <v>1280</v>
      </c>
      <c r="S39" s="13">
        <f t="shared" si="7"/>
        <v>1336</v>
      </c>
      <c r="T39" s="13">
        <f t="shared" si="7"/>
        <v>1409</v>
      </c>
      <c r="U39" s="13">
        <f t="shared" si="7"/>
        <v>1448</v>
      </c>
      <c r="V39" s="13">
        <f t="shared" si="7"/>
        <v>1532</v>
      </c>
      <c r="W39" s="13">
        <f t="shared" si="7"/>
        <v>1677</v>
      </c>
      <c r="X39" s="47">
        <f t="shared" si="6"/>
        <v>5.2211446391681626E-2</v>
      </c>
    </row>
    <row r="40" spans="1:24" hidden="1" x14ac:dyDescent="0.25">
      <c r="A40" s="43" t="s">
        <v>181</v>
      </c>
      <c r="B40" s="21" t="s">
        <v>123</v>
      </c>
      <c r="C40" s="13">
        <f t="shared" ref="C40:W40" si="8">C39+C38+C37+C33+C30</f>
        <v>3223</v>
      </c>
      <c r="D40" s="13">
        <f t="shared" si="8"/>
        <v>3436</v>
      </c>
      <c r="E40" s="13">
        <f t="shared" si="8"/>
        <v>3791</v>
      </c>
      <c r="F40" s="13">
        <f t="shared" si="8"/>
        <v>4089</v>
      </c>
      <c r="G40" s="13">
        <f t="shared" si="8"/>
        <v>4390</v>
      </c>
      <c r="H40" s="13">
        <f t="shared" si="8"/>
        <v>4841</v>
      </c>
      <c r="I40" s="13">
        <f t="shared" si="8"/>
        <v>5125</v>
      </c>
      <c r="J40" s="13">
        <f t="shared" si="8"/>
        <v>5440</v>
      </c>
      <c r="K40" s="13">
        <f t="shared" si="8"/>
        <v>5677</v>
      </c>
      <c r="L40" s="13">
        <f t="shared" si="8"/>
        <v>5876</v>
      </c>
      <c r="M40" s="13">
        <f t="shared" si="8"/>
        <v>6020</v>
      </c>
      <c r="N40" s="13">
        <f t="shared" si="8"/>
        <v>6075</v>
      </c>
      <c r="O40" s="13">
        <f t="shared" si="8"/>
        <v>6207</v>
      </c>
      <c r="P40" s="13">
        <f t="shared" si="8"/>
        <v>6288</v>
      </c>
      <c r="Q40" s="13">
        <f t="shared" si="8"/>
        <v>6561</v>
      </c>
      <c r="R40" s="13">
        <f t="shared" si="8"/>
        <v>6887</v>
      </c>
      <c r="S40" s="13">
        <f t="shared" si="8"/>
        <v>7189</v>
      </c>
      <c r="T40" s="13">
        <f t="shared" si="8"/>
        <v>7538</v>
      </c>
      <c r="U40" s="13">
        <f t="shared" si="8"/>
        <v>7816</v>
      </c>
      <c r="V40" s="13">
        <f t="shared" si="8"/>
        <v>8145</v>
      </c>
      <c r="W40" s="13">
        <f t="shared" si="8"/>
        <v>8755</v>
      </c>
      <c r="X40" s="47">
        <f t="shared" si="6"/>
        <v>5.123495234721287E-2</v>
      </c>
    </row>
    <row r="41" spans="1:24" hidden="1" x14ac:dyDescent="0.25">
      <c r="A41" s="21" t="s">
        <v>171</v>
      </c>
      <c r="B41" s="21" t="s">
        <v>111</v>
      </c>
      <c r="C41" s="13">
        <v>172</v>
      </c>
      <c r="D41" s="13">
        <v>184</v>
      </c>
      <c r="E41" s="13">
        <v>195</v>
      </c>
      <c r="F41" s="13">
        <v>207</v>
      </c>
      <c r="G41" s="13">
        <v>217</v>
      </c>
      <c r="H41" s="13">
        <v>230</v>
      </c>
      <c r="I41" s="13">
        <v>236</v>
      </c>
      <c r="J41" s="13">
        <v>257</v>
      </c>
      <c r="K41" s="13">
        <v>266</v>
      </c>
      <c r="L41" s="13">
        <v>273</v>
      </c>
      <c r="M41" s="13">
        <v>272</v>
      </c>
      <c r="N41" s="13">
        <v>280</v>
      </c>
      <c r="O41" s="13">
        <v>302</v>
      </c>
      <c r="P41" s="13">
        <v>295</v>
      </c>
      <c r="Q41" s="13">
        <v>303</v>
      </c>
      <c r="R41" s="13">
        <v>316</v>
      </c>
      <c r="S41" s="13">
        <v>329</v>
      </c>
      <c r="T41" s="13">
        <v>347</v>
      </c>
      <c r="U41" s="13">
        <v>363</v>
      </c>
      <c r="V41" s="13">
        <v>376</v>
      </c>
      <c r="W41" s="13">
        <v>374</v>
      </c>
      <c r="X41" s="47">
        <f t="shared" ref="X41:X51" si="9">_xlfn.RRI(20,C41,W41)</f>
        <v>3.9602123119919952E-2</v>
      </c>
    </row>
    <row r="42" spans="1:24" hidden="1" x14ac:dyDescent="0.25">
      <c r="A42" s="21" t="s">
        <v>172</v>
      </c>
      <c r="B42" s="21" t="s">
        <v>111</v>
      </c>
      <c r="C42" s="13">
        <v>66</v>
      </c>
      <c r="D42" s="13">
        <v>66</v>
      </c>
      <c r="E42" s="13">
        <v>82</v>
      </c>
      <c r="F42" s="13">
        <v>80</v>
      </c>
      <c r="G42" s="13">
        <v>82</v>
      </c>
      <c r="H42" s="13">
        <v>85</v>
      </c>
      <c r="I42" s="13">
        <v>89</v>
      </c>
      <c r="J42" s="13">
        <v>91</v>
      </c>
      <c r="K42" s="13">
        <v>90</v>
      </c>
      <c r="L42" s="13">
        <v>88</v>
      </c>
      <c r="M42" s="13">
        <v>84</v>
      </c>
      <c r="N42" s="13">
        <v>86</v>
      </c>
      <c r="O42" s="13">
        <v>94</v>
      </c>
      <c r="P42" s="13">
        <v>97</v>
      </c>
      <c r="Q42" s="13">
        <v>101</v>
      </c>
      <c r="R42" s="13">
        <v>105</v>
      </c>
      <c r="S42" s="13">
        <v>109</v>
      </c>
      <c r="T42" s="13">
        <v>110</v>
      </c>
      <c r="U42" s="13">
        <v>114</v>
      </c>
      <c r="V42" s="13">
        <v>119</v>
      </c>
      <c r="W42" s="13">
        <v>113</v>
      </c>
      <c r="X42" s="47">
        <f t="shared" si="9"/>
        <v>2.7251361161507281E-2</v>
      </c>
    </row>
    <row r="43" spans="1:24" hidden="1" x14ac:dyDescent="0.25">
      <c r="A43" s="21" t="s">
        <v>173</v>
      </c>
      <c r="B43" s="21" t="s">
        <v>111</v>
      </c>
      <c r="C43" s="13">
        <v>107</v>
      </c>
      <c r="D43" s="13">
        <v>114</v>
      </c>
      <c r="E43" s="13">
        <v>120</v>
      </c>
      <c r="F43" s="13">
        <v>116</v>
      </c>
      <c r="G43" s="13">
        <v>114</v>
      </c>
      <c r="H43" s="13">
        <v>117</v>
      </c>
      <c r="I43" s="13">
        <v>105</v>
      </c>
      <c r="J43" s="13">
        <v>106</v>
      </c>
      <c r="K43" s="13">
        <v>118</v>
      </c>
      <c r="L43" s="13">
        <v>135</v>
      </c>
      <c r="M43" s="13">
        <v>147</v>
      </c>
      <c r="N43" s="13">
        <v>159</v>
      </c>
      <c r="O43" s="13">
        <v>174</v>
      </c>
      <c r="P43" s="13">
        <v>176</v>
      </c>
      <c r="Q43" s="13">
        <v>192</v>
      </c>
      <c r="R43" s="13">
        <v>222</v>
      </c>
      <c r="S43" s="13">
        <v>241</v>
      </c>
      <c r="T43" s="13">
        <v>268</v>
      </c>
      <c r="U43" s="13">
        <v>283</v>
      </c>
      <c r="V43" s="13">
        <v>294</v>
      </c>
      <c r="W43" s="13">
        <v>313</v>
      </c>
      <c r="X43" s="47">
        <f t="shared" si="9"/>
        <v>5.5134996810352055E-2</v>
      </c>
    </row>
    <row r="44" spans="1:24" hidden="1" x14ac:dyDescent="0.25">
      <c r="A44" s="21" t="s">
        <v>174</v>
      </c>
      <c r="B44" s="21" t="s">
        <v>111</v>
      </c>
      <c r="C44" s="13">
        <v>1443</v>
      </c>
      <c r="D44" s="13">
        <v>1576</v>
      </c>
      <c r="E44" s="13">
        <v>1694</v>
      </c>
      <c r="F44" s="13">
        <v>1777</v>
      </c>
      <c r="G44" s="13">
        <v>1843</v>
      </c>
      <c r="H44" s="13">
        <v>1958</v>
      </c>
      <c r="I44" s="13">
        <v>2012</v>
      </c>
      <c r="J44" s="13">
        <v>2078</v>
      </c>
      <c r="K44" s="13">
        <v>2191</v>
      </c>
      <c r="L44" s="13">
        <v>2299</v>
      </c>
      <c r="M44" s="13">
        <v>2359</v>
      </c>
      <c r="N44" s="13">
        <v>2409</v>
      </c>
      <c r="O44" s="13">
        <v>2532</v>
      </c>
      <c r="P44" s="13">
        <v>2559</v>
      </c>
      <c r="Q44" s="13">
        <v>2679</v>
      </c>
      <c r="R44" s="13">
        <v>2849</v>
      </c>
      <c r="S44" s="13">
        <v>3067</v>
      </c>
      <c r="T44" s="13">
        <v>3247</v>
      </c>
      <c r="U44" s="13">
        <v>3265</v>
      </c>
      <c r="V44" s="13">
        <v>3459</v>
      </c>
      <c r="W44" s="13">
        <v>3672</v>
      </c>
      <c r="X44" s="47">
        <f t="shared" si="9"/>
        <v>4.7808258432061379E-2</v>
      </c>
    </row>
    <row r="45" spans="1:24" hidden="1" x14ac:dyDescent="0.25">
      <c r="A45" s="21" t="s">
        <v>175</v>
      </c>
      <c r="B45" s="21" t="s">
        <v>111</v>
      </c>
      <c r="C45" s="13">
        <v>280</v>
      </c>
      <c r="D45" s="13">
        <v>297</v>
      </c>
      <c r="E45" s="13">
        <v>317</v>
      </c>
      <c r="F45" s="13">
        <v>338</v>
      </c>
      <c r="G45" s="13">
        <v>351</v>
      </c>
      <c r="H45" s="13">
        <v>374</v>
      </c>
      <c r="I45" s="13">
        <v>385</v>
      </c>
      <c r="J45" s="13">
        <v>410</v>
      </c>
      <c r="K45" s="13">
        <v>415</v>
      </c>
      <c r="L45" s="13">
        <v>423</v>
      </c>
      <c r="M45" s="13">
        <v>435</v>
      </c>
      <c r="N45" s="13">
        <v>435</v>
      </c>
      <c r="O45" s="13">
        <v>439</v>
      </c>
      <c r="P45" s="13">
        <v>444</v>
      </c>
      <c r="Q45" s="13">
        <v>444</v>
      </c>
      <c r="R45" s="13">
        <v>444</v>
      </c>
      <c r="S45" s="13">
        <v>471</v>
      </c>
      <c r="T45" s="13">
        <v>478</v>
      </c>
      <c r="U45" s="13">
        <v>481</v>
      </c>
      <c r="V45" s="13">
        <v>505</v>
      </c>
      <c r="W45" s="13">
        <v>591</v>
      </c>
      <c r="X45" s="47">
        <f t="shared" si="9"/>
        <v>3.8057647935687111E-2</v>
      </c>
    </row>
    <row r="46" spans="1:24" hidden="1" x14ac:dyDescent="0.25">
      <c r="A46" s="21" t="s">
        <v>176</v>
      </c>
      <c r="B46" s="21" t="s">
        <v>111</v>
      </c>
      <c r="C46" s="13">
        <v>183</v>
      </c>
      <c r="D46" s="13">
        <v>190</v>
      </c>
      <c r="E46" s="13">
        <v>194</v>
      </c>
      <c r="F46" s="13">
        <v>196</v>
      </c>
      <c r="G46" s="13">
        <v>235</v>
      </c>
      <c r="H46" s="13">
        <v>260</v>
      </c>
      <c r="I46" s="13">
        <v>274</v>
      </c>
      <c r="J46" s="13">
        <v>293</v>
      </c>
      <c r="K46" s="13">
        <v>307</v>
      </c>
      <c r="L46" s="13">
        <v>348</v>
      </c>
      <c r="M46" s="13">
        <v>425</v>
      </c>
      <c r="N46" s="13">
        <v>447</v>
      </c>
      <c r="O46" s="13">
        <v>469</v>
      </c>
      <c r="P46" s="13">
        <v>491</v>
      </c>
      <c r="Q46" s="13">
        <v>553</v>
      </c>
      <c r="R46" s="13">
        <v>552</v>
      </c>
      <c r="S46" s="13">
        <v>576</v>
      </c>
      <c r="T46" s="13">
        <v>584</v>
      </c>
      <c r="U46" s="13">
        <v>562</v>
      </c>
      <c r="V46" s="13">
        <v>465</v>
      </c>
      <c r="W46" s="13">
        <v>429</v>
      </c>
      <c r="X46" s="47">
        <f t="shared" si="9"/>
        <v>4.3518877888429452E-2</v>
      </c>
    </row>
    <row r="47" spans="1:24" hidden="1" x14ac:dyDescent="0.25">
      <c r="A47" s="21" t="s">
        <v>177</v>
      </c>
      <c r="B47" s="21" t="s">
        <v>111</v>
      </c>
      <c r="C47" s="13">
        <v>113</v>
      </c>
      <c r="D47" s="13">
        <v>122</v>
      </c>
      <c r="E47" s="13">
        <v>129</v>
      </c>
      <c r="F47" s="13">
        <v>136</v>
      </c>
      <c r="G47" s="13">
        <v>146</v>
      </c>
      <c r="H47" s="13">
        <v>150</v>
      </c>
      <c r="I47" s="13">
        <v>153</v>
      </c>
      <c r="J47" s="13">
        <v>173</v>
      </c>
      <c r="K47" s="13">
        <v>185</v>
      </c>
      <c r="L47" s="13">
        <v>189</v>
      </c>
      <c r="M47" s="13">
        <v>203</v>
      </c>
      <c r="N47" s="13">
        <v>220</v>
      </c>
      <c r="O47" s="13">
        <v>231</v>
      </c>
      <c r="P47" s="13">
        <v>241</v>
      </c>
      <c r="Q47" s="13">
        <v>256</v>
      </c>
      <c r="R47" s="13">
        <v>270</v>
      </c>
      <c r="S47" s="13">
        <v>287</v>
      </c>
      <c r="T47" s="13">
        <v>305</v>
      </c>
      <c r="U47" s="13">
        <v>328</v>
      </c>
      <c r="V47" s="13">
        <v>343</v>
      </c>
      <c r="W47" s="13">
        <v>373</v>
      </c>
      <c r="X47" s="47">
        <f t="shared" si="9"/>
        <v>6.1528159723859499E-2</v>
      </c>
    </row>
    <row r="48" spans="1:24" hidden="1" x14ac:dyDescent="0.25">
      <c r="A48" s="21" t="s">
        <v>178</v>
      </c>
      <c r="B48" s="21" t="s">
        <v>111</v>
      </c>
      <c r="C48" s="13">
        <v>877</v>
      </c>
      <c r="D48" s="13">
        <v>929</v>
      </c>
      <c r="E48" s="13">
        <v>1008</v>
      </c>
      <c r="F48" s="13">
        <v>1089</v>
      </c>
      <c r="G48" s="13">
        <v>1164</v>
      </c>
      <c r="H48" s="13">
        <v>1273</v>
      </c>
      <c r="I48" s="13">
        <v>1325</v>
      </c>
      <c r="J48" s="13">
        <v>1391</v>
      </c>
      <c r="K48" s="13">
        <v>1423</v>
      </c>
      <c r="L48" s="13">
        <v>1420</v>
      </c>
      <c r="M48" s="13">
        <v>1396</v>
      </c>
      <c r="N48" s="13">
        <v>1445</v>
      </c>
      <c r="O48" s="13">
        <v>1480</v>
      </c>
      <c r="P48" s="13">
        <v>1486</v>
      </c>
      <c r="Q48" s="13">
        <v>1623</v>
      </c>
      <c r="R48" s="13">
        <v>1662</v>
      </c>
      <c r="S48" s="13">
        <v>1801</v>
      </c>
      <c r="T48" s="13">
        <v>1874</v>
      </c>
      <c r="U48" s="13">
        <v>1915</v>
      </c>
      <c r="V48" s="13">
        <v>1999</v>
      </c>
      <c r="W48" s="13">
        <v>2133</v>
      </c>
      <c r="X48" s="47">
        <f t="shared" si="9"/>
        <v>4.5441083990524378E-2</v>
      </c>
    </row>
    <row r="49" spans="1:25" hidden="1" x14ac:dyDescent="0.25">
      <c r="A49" s="21" t="s">
        <v>179</v>
      </c>
      <c r="B49" s="21" t="s">
        <v>111</v>
      </c>
      <c r="C49" s="13">
        <v>468</v>
      </c>
      <c r="D49" s="13">
        <v>530</v>
      </c>
      <c r="E49" s="13">
        <v>616</v>
      </c>
      <c r="F49" s="13">
        <v>679</v>
      </c>
      <c r="G49" s="13">
        <v>728</v>
      </c>
      <c r="H49" s="13">
        <v>790</v>
      </c>
      <c r="I49" s="13">
        <v>883</v>
      </c>
      <c r="J49" s="13">
        <v>959</v>
      </c>
      <c r="K49" s="13">
        <v>990</v>
      </c>
      <c r="L49" s="13">
        <v>1049</v>
      </c>
      <c r="M49" s="13">
        <v>1057</v>
      </c>
      <c r="N49" s="13">
        <v>1060</v>
      </c>
      <c r="O49" s="13">
        <v>1053</v>
      </c>
      <c r="P49" s="13">
        <v>1031</v>
      </c>
      <c r="Q49" s="13">
        <v>1132</v>
      </c>
      <c r="R49" s="13">
        <v>1201</v>
      </c>
      <c r="S49" s="13">
        <v>1198</v>
      </c>
      <c r="T49" s="13">
        <v>1196</v>
      </c>
      <c r="U49" s="13">
        <v>1235</v>
      </c>
      <c r="V49" s="13">
        <v>1292</v>
      </c>
      <c r="W49" s="13">
        <v>1339</v>
      </c>
      <c r="X49" s="47">
        <f t="shared" si="9"/>
        <v>5.3966327735336383E-2</v>
      </c>
    </row>
    <row r="50" spans="1:25" hidden="1" x14ac:dyDescent="0.25">
      <c r="A50" s="43" t="s">
        <v>180</v>
      </c>
      <c r="B50" s="21" t="s">
        <v>111</v>
      </c>
      <c r="C50" s="13">
        <f t="shared" ref="C50:W50" si="10">C47+C46+C45+C43+C42</f>
        <v>749</v>
      </c>
      <c r="D50" s="13">
        <f t="shared" si="10"/>
        <v>789</v>
      </c>
      <c r="E50" s="13">
        <f t="shared" si="10"/>
        <v>842</v>
      </c>
      <c r="F50" s="13">
        <f t="shared" si="10"/>
        <v>866</v>
      </c>
      <c r="G50" s="13">
        <f t="shared" si="10"/>
        <v>928</v>
      </c>
      <c r="H50" s="13">
        <f t="shared" si="10"/>
        <v>986</v>
      </c>
      <c r="I50" s="13">
        <f t="shared" si="10"/>
        <v>1006</v>
      </c>
      <c r="J50" s="13">
        <f t="shared" si="10"/>
        <v>1073</v>
      </c>
      <c r="K50" s="13">
        <f t="shared" si="10"/>
        <v>1115</v>
      </c>
      <c r="L50" s="13">
        <f t="shared" si="10"/>
        <v>1183</v>
      </c>
      <c r="M50" s="13">
        <f t="shared" si="10"/>
        <v>1294</v>
      </c>
      <c r="N50" s="13">
        <f t="shared" si="10"/>
        <v>1347</v>
      </c>
      <c r="O50" s="13">
        <f t="shared" si="10"/>
        <v>1407</v>
      </c>
      <c r="P50" s="13">
        <f t="shared" si="10"/>
        <v>1449</v>
      </c>
      <c r="Q50" s="13">
        <f t="shared" si="10"/>
        <v>1546</v>
      </c>
      <c r="R50" s="13">
        <f t="shared" si="10"/>
        <v>1593</v>
      </c>
      <c r="S50" s="13">
        <f t="shared" si="10"/>
        <v>1684</v>
      </c>
      <c r="T50" s="13">
        <f t="shared" si="10"/>
        <v>1745</v>
      </c>
      <c r="U50" s="13">
        <f t="shared" si="10"/>
        <v>1768</v>
      </c>
      <c r="V50" s="13">
        <f t="shared" si="10"/>
        <v>1726</v>
      </c>
      <c r="W50" s="13">
        <f t="shared" si="10"/>
        <v>1819</v>
      </c>
      <c r="X50" s="47">
        <f t="shared" si="9"/>
        <v>4.5364010062269422E-2</v>
      </c>
    </row>
    <row r="51" spans="1:25" hidden="1" x14ac:dyDescent="0.25">
      <c r="A51" s="43" t="s">
        <v>181</v>
      </c>
      <c r="B51" s="21" t="s">
        <v>111</v>
      </c>
      <c r="C51" s="13">
        <f t="shared" ref="C51:W51" si="11">C50+C49+C48+C44+C41</f>
        <v>3709</v>
      </c>
      <c r="D51" s="13">
        <f t="shared" si="11"/>
        <v>4008</v>
      </c>
      <c r="E51" s="13">
        <f t="shared" si="11"/>
        <v>4355</v>
      </c>
      <c r="F51" s="13">
        <f t="shared" si="11"/>
        <v>4618</v>
      </c>
      <c r="G51" s="13">
        <f t="shared" si="11"/>
        <v>4880</v>
      </c>
      <c r="H51" s="13">
        <f t="shared" si="11"/>
        <v>5237</v>
      </c>
      <c r="I51" s="13">
        <f t="shared" si="11"/>
        <v>5462</v>
      </c>
      <c r="J51" s="13">
        <f t="shared" si="11"/>
        <v>5758</v>
      </c>
      <c r="K51" s="13">
        <f t="shared" si="11"/>
        <v>5985</v>
      </c>
      <c r="L51" s="13">
        <f t="shared" si="11"/>
        <v>6224</v>
      </c>
      <c r="M51" s="13">
        <f t="shared" si="11"/>
        <v>6378</v>
      </c>
      <c r="N51" s="13">
        <f t="shared" si="11"/>
        <v>6541</v>
      </c>
      <c r="O51" s="13">
        <f t="shared" si="11"/>
        <v>6774</v>
      </c>
      <c r="P51" s="13">
        <f t="shared" si="11"/>
        <v>6820</v>
      </c>
      <c r="Q51" s="13">
        <f t="shared" si="11"/>
        <v>7283</v>
      </c>
      <c r="R51" s="13">
        <f t="shared" si="11"/>
        <v>7621</v>
      </c>
      <c r="S51" s="13">
        <f t="shared" si="11"/>
        <v>8079</v>
      </c>
      <c r="T51" s="13">
        <f t="shared" si="11"/>
        <v>8409</v>
      </c>
      <c r="U51" s="13">
        <f t="shared" si="11"/>
        <v>8546</v>
      </c>
      <c r="V51" s="13">
        <f t="shared" si="11"/>
        <v>8852</v>
      </c>
      <c r="W51" s="13">
        <f t="shared" si="11"/>
        <v>9337</v>
      </c>
      <c r="X51" s="47">
        <f t="shared" si="9"/>
        <v>4.7243145043042389E-2</v>
      </c>
    </row>
    <row r="52" spans="1:25" hidden="1" x14ac:dyDescent="0.25">
      <c r="A52" s="21" t="s">
        <v>171</v>
      </c>
      <c r="B52" s="21" t="s">
        <v>135</v>
      </c>
      <c r="C52" s="13">
        <v>260</v>
      </c>
      <c r="D52" s="13">
        <v>276</v>
      </c>
      <c r="E52" s="13">
        <v>306</v>
      </c>
      <c r="F52" s="13">
        <v>321</v>
      </c>
      <c r="G52" s="13">
        <v>335</v>
      </c>
      <c r="H52" s="13">
        <v>357</v>
      </c>
      <c r="I52" s="13">
        <v>365</v>
      </c>
      <c r="J52" s="13">
        <v>386</v>
      </c>
      <c r="K52" s="13">
        <v>408</v>
      </c>
      <c r="L52" s="13">
        <v>391</v>
      </c>
      <c r="M52" s="13">
        <v>380</v>
      </c>
      <c r="N52" s="13">
        <v>380</v>
      </c>
      <c r="O52" s="13">
        <v>376</v>
      </c>
      <c r="P52" s="13">
        <v>368</v>
      </c>
      <c r="Q52" s="13">
        <v>368</v>
      </c>
      <c r="R52" s="13">
        <v>378</v>
      </c>
      <c r="S52" s="13">
        <v>391</v>
      </c>
      <c r="T52" s="13">
        <v>412</v>
      </c>
      <c r="U52" s="13">
        <v>443</v>
      </c>
      <c r="V52" s="13">
        <v>471</v>
      </c>
      <c r="W52" s="13">
        <v>453</v>
      </c>
      <c r="X52" s="47">
        <f>_xlfn.RRI(20,C52,W52)</f>
        <v>2.8149438566492435E-2</v>
      </c>
    </row>
    <row r="53" spans="1:25" hidden="1" x14ac:dyDescent="0.25">
      <c r="A53" s="21" t="s">
        <v>172</v>
      </c>
      <c r="B53" s="21" t="s">
        <v>135</v>
      </c>
      <c r="C53" s="13">
        <v>60</v>
      </c>
      <c r="D53" s="13">
        <v>58</v>
      </c>
      <c r="E53" s="13">
        <v>67</v>
      </c>
      <c r="F53" s="13">
        <v>71</v>
      </c>
      <c r="G53" s="13">
        <v>76</v>
      </c>
      <c r="H53" s="13">
        <v>82</v>
      </c>
      <c r="I53" s="13">
        <v>89</v>
      </c>
      <c r="J53" s="13">
        <v>98</v>
      </c>
      <c r="K53" s="13">
        <v>94</v>
      </c>
      <c r="L53" s="13">
        <v>90</v>
      </c>
      <c r="M53" s="13">
        <v>86</v>
      </c>
      <c r="N53" s="13">
        <v>86</v>
      </c>
      <c r="O53" s="13">
        <v>91</v>
      </c>
      <c r="P53" s="13">
        <v>93</v>
      </c>
      <c r="Q53" s="13">
        <v>95</v>
      </c>
      <c r="R53" s="13">
        <v>100</v>
      </c>
      <c r="S53" s="13">
        <v>103</v>
      </c>
      <c r="T53" s="13">
        <v>106</v>
      </c>
      <c r="U53" s="13">
        <v>112</v>
      </c>
      <c r="V53" s="13">
        <v>120</v>
      </c>
      <c r="W53" s="13">
        <v>118</v>
      </c>
      <c r="X53" s="47">
        <f>_xlfn.RRI(20,C53,W53)</f>
        <v>3.4395298286854503E-2</v>
      </c>
    </row>
    <row r="54" spans="1:25" hidden="1" x14ac:dyDescent="0.25">
      <c r="A54" s="21" t="s">
        <v>173</v>
      </c>
      <c r="B54" s="21" t="s">
        <v>135</v>
      </c>
      <c r="C54" s="13">
        <v>88</v>
      </c>
      <c r="D54" s="13">
        <v>101</v>
      </c>
      <c r="E54" s="13">
        <v>117</v>
      </c>
      <c r="F54" s="13">
        <v>138</v>
      </c>
      <c r="G54" s="13">
        <v>157</v>
      </c>
      <c r="H54" s="13">
        <v>182</v>
      </c>
      <c r="I54" s="13">
        <v>199</v>
      </c>
      <c r="J54" s="13">
        <v>229</v>
      </c>
      <c r="K54" s="13">
        <v>232</v>
      </c>
      <c r="L54" s="13">
        <v>240</v>
      </c>
      <c r="M54" s="13">
        <v>245</v>
      </c>
      <c r="N54" s="13">
        <v>261</v>
      </c>
      <c r="O54" s="13">
        <v>279</v>
      </c>
      <c r="P54" s="13">
        <v>289</v>
      </c>
      <c r="Q54" s="13">
        <v>294</v>
      </c>
      <c r="R54" s="13">
        <v>307</v>
      </c>
      <c r="S54" s="13">
        <v>319</v>
      </c>
      <c r="T54" s="13">
        <v>342</v>
      </c>
      <c r="U54" s="13">
        <v>375</v>
      </c>
      <c r="V54" s="13">
        <v>412</v>
      </c>
      <c r="W54" s="13">
        <v>480</v>
      </c>
      <c r="X54" s="47">
        <f t="shared" ref="X54:X62" si="12">_xlfn.RRI(20,C54,W54)</f>
        <v>8.8523797894781486E-2</v>
      </c>
      <c r="Y54" s="96"/>
    </row>
    <row r="55" spans="1:25" hidden="1" x14ac:dyDescent="0.25">
      <c r="A55" s="21" t="s">
        <v>174</v>
      </c>
      <c r="B55" s="21" t="s">
        <v>135</v>
      </c>
      <c r="C55" s="13">
        <v>1223</v>
      </c>
      <c r="D55" s="13">
        <v>1330</v>
      </c>
      <c r="E55" s="13">
        <v>1414</v>
      </c>
      <c r="F55" s="13">
        <v>1520</v>
      </c>
      <c r="G55" s="13">
        <v>1615</v>
      </c>
      <c r="H55" s="13">
        <v>1708</v>
      </c>
      <c r="I55" s="13">
        <v>1811</v>
      </c>
      <c r="J55" s="13">
        <v>1897</v>
      </c>
      <c r="K55" s="13">
        <v>2015</v>
      </c>
      <c r="L55" s="13">
        <v>2134</v>
      </c>
      <c r="M55" s="13">
        <v>2311</v>
      </c>
      <c r="N55" s="13">
        <v>2454</v>
      </c>
      <c r="O55" s="13">
        <v>2567</v>
      </c>
      <c r="P55" s="13">
        <v>2701</v>
      </c>
      <c r="Q55" s="13">
        <v>2753</v>
      </c>
      <c r="R55" s="13">
        <v>2984</v>
      </c>
      <c r="S55" s="13">
        <v>3097</v>
      </c>
      <c r="T55" s="13">
        <v>3188</v>
      </c>
      <c r="U55" s="13">
        <v>3419</v>
      </c>
      <c r="V55" s="13">
        <v>3642</v>
      </c>
      <c r="W55" s="13">
        <v>3838</v>
      </c>
      <c r="X55" s="47">
        <f t="shared" si="12"/>
        <v>5.884874369276516E-2</v>
      </c>
    </row>
    <row r="56" spans="1:25" hidden="1" x14ac:dyDescent="0.25">
      <c r="A56" s="21" t="s">
        <v>175</v>
      </c>
      <c r="B56" s="21" t="s">
        <v>135</v>
      </c>
      <c r="C56" s="13">
        <v>181</v>
      </c>
      <c r="D56" s="13">
        <v>196</v>
      </c>
      <c r="E56" s="13">
        <v>203</v>
      </c>
      <c r="F56" s="13">
        <v>214</v>
      </c>
      <c r="G56" s="13">
        <v>219</v>
      </c>
      <c r="H56" s="13">
        <v>230</v>
      </c>
      <c r="I56" s="13">
        <v>247</v>
      </c>
      <c r="J56" s="13">
        <v>265</v>
      </c>
      <c r="K56" s="13">
        <v>285</v>
      </c>
      <c r="L56" s="13">
        <v>309</v>
      </c>
      <c r="M56" s="13">
        <v>325</v>
      </c>
      <c r="N56" s="13">
        <v>342</v>
      </c>
      <c r="O56" s="13">
        <v>353</v>
      </c>
      <c r="P56" s="13">
        <v>348</v>
      </c>
      <c r="Q56" s="13">
        <v>359</v>
      </c>
      <c r="R56" s="13">
        <v>360</v>
      </c>
      <c r="S56" s="13">
        <v>372</v>
      </c>
      <c r="T56" s="13">
        <v>370</v>
      </c>
      <c r="U56" s="13">
        <v>387</v>
      </c>
      <c r="V56" s="13">
        <v>415</v>
      </c>
      <c r="W56" s="13">
        <v>469</v>
      </c>
      <c r="X56" s="47">
        <f t="shared" si="12"/>
        <v>4.8756615598522179E-2</v>
      </c>
    </row>
    <row r="57" spans="1:25" hidden="1" x14ac:dyDescent="0.25">
      <c r="A57" s="21" t="s">
        <v>176</v>
      </c>
      <c r="B57" s="21" t="s">
        <v>135</v>
      </c>
      <c r="C57" s="13">
        <v>138</v>
      </c>
      <c r="D57" s="13">
        <v>152</v>
      </c>
      <c r="E57" s="13">
        <v>171</v>
      </c>
      <c r="F57" s="13">
        <v>180</v>
      </c>
      <c r="G57" s="13">
        <v>207</v>
      </c>
      <c r="H57" s="13">
        <v>218</v>
      </c>
      <c r="I57" s="13">
        <v>238</v>
      </c>
      <c r="J57" s="13">
        <v>259</v>
      </c>
      <c r="K57" s="13">
        <v>262</v>
      </c>
      <c r="L57" s="13">
        <v>280</v>
      </c>
      <c r="M57" s="13">
        <v>290</v>
      </c>
      <c r="N57" s="13">
        <v>314</v>
      </c>
      <c r="O57" s="13">
        <v>420</v>
      </c>
      <c r="P57" s="13">
        <v>468</v>
      </c>
      <c r="Q57" s="13">
        <v>472</v>
      </c>
      <c r="R57" s="13">
        <v>527</v>
      </c>
      <c r="S57" s="13">
        <v>577</v>
      </c>
      <c r="T57" s="13">
        <v>613</v>
      </c>
      <c r="U57" s="13">
        <v>603</v>
      </c>
      <c r="V57" s="13">
        <v>640</v>
      </c>
      <c r="W57" s="13">
        <v>790</v>
      </c>
      <c r="X57" s="47">
        <f t="shared" si="12"/>
        <v>9.1157394827521054E-2</v>
      </c>
    </row>
    <row r="58" spans="1:25" hidden="1" x14ac:dyDescent="0.25">
      <c r="A58" s="21" t="s">
        <v>177</v>
      </c>
      <c r="B58" s="21" t="s">
        <v>135</v>
      </c>
      <c r="C58" s="13">
        <v>136</v>
      </c>
      <c r="D58" s="13">
        <v>149</v>
      </c>
      <c r="E58" s="13">
        <v>161</v>
      </c>
      <c r="F58" s="13">
        <v>171</v>
      </c>
      <c r="G58" s="13">
        <v>177</v>
      </c>
      <c r="H58" s="13">
        <v>174</v>
      </c>
      <c r="I58" s="13">
        <v>182</v>
      </c>
      <c r="J58" s="13">
        <v>196</v>
      </c>
      <c r="K58" s="13">
        <v>208</v>
      </c>
      <c r="L58" s="13">
        <v>214</v>
      </c>
      <c r="M58" s="13">
        <v>208</v>
      </c>
      <c r="N58" s="13">
        <v>205</v>
      </c>
      <c r="O58" s="13">
        <v>209</v>
      </c>
      <c r="P58" s="13">
        <v>205</v>
      </c>
      <c r="Q58" s="13">
        <v>207</v>
      </c>
      <c r="R58" s="13">
        <v>219</v>
      </c>
      <c r="S58" s="13">
        <v>227</v>
      </c>
      <c r="T58" s="13">
        <v>244</v>
      </c>
      <c r="U58" s="13">
        <v>267</v>
      </c>
      <c r="V58" s="13">
        <v>298</v>
      </c>
      <c r="W58" s="13">
        <v>315</v>
      </c>
      <c r="X58" s="47">
        <f t="shared" si="12"/>
        <v>4.2890190017143226E-2</v>
      </c>
    </row>
    <row r="59" spans="1:25" hidden="1" x14ac:dyDescent="0.25">
      <c r="A59" s="21" t="s">
        <v>178</v>
      </c>
      <c r="B59" s="21" t="s">
        <v>135</v>
      </c>
      <c r="C59" s="13">
        <v>1097</v>
      </c>
      <c r="D59" s="13">
        <v>1132</v>
      </c>
      <c r="E59" s="13">
        <v>1185</v>
      </c>
      <c r="F59" s="13">
        <v>1304</v>
      </c>
      <c r="G59" s="13">
        <v>1368</v>
      </c>
      <c r="H59" s="13">
        <v>1492</v>
      </c>
      <c r="I59" s="13">
        <v>1538</v>
      </c>
      <c r="J59" s="13">
        <v>1671</v>
      </c>
      <c r="K59" s="13">
        <v>1728</v>
      </c>
      <c r="L59" s="13">
        <v>1725</v>
      </c>
      <c r="M59" s="13">
        <v>1805</v>
      </c>
      <c r="N59" s="13">
        <v>1849</v>
      </c>
      <c r="O59" s="13">
        <v>1875</v>
      </c>
      <c r="P59" s="13">
        <v>1890</v>
      </c>
      <c r="Q59" s="13">
        <v>1973</v>
      </c>
      <c r="R59" s="13">
        <v>2119</v>
      </c>
      <c r="S59" s="13">
        <v>2237</v>
      </c>
      <c r="T59" s="13">
        <v>2322</v>
      </c>
      <c r="U59" s="13">
        <v>2436</v>
      </c>
      <c r="V59" s="13">
        <v>2555</v>
      </c>
      <c r="W59" s="13">
        <v>2715</v>
      </c>
      <c r="X59" s="47">
        <f t="shared" si="12"/>
        <v>4.635284701769149E-2</v>
      </c>
    </row>
    <row r="60" spans="1:25" hidden="1" x14ac:dyDescent="0.25">
      <c r="A60" s="21" t="s">
        <v>179</v>
      </c>
      <c r="B60" s="21" t="s">
        <v>135</v>
      </c>
      <c r="C60" s="13">
        <v>383</v>
      </c>
      <c r="D60" s="13">
        <v>437</v>
      </c>
      <c r="E60" s="13">
        <v>505</v>
      </c>
      <c r="F60" s="13">
        <v>576</v>
      </c>
      <c r="G60" s="13">
        <v>612</v>
      </c>
      <c r="H60" s="13">
        <v>653</v>
      </c>
      <c r="I60" s="13">
        <v>724</v>
      </c>
      <c r="J60" s="13">
        <v>774</v>
      </c>
      <c r="K60" s="13">
        <v>803</v>
      </c>
      <c r="L60" s="13">
        <v>824</v>
      </c>
      <c r="M60" s="13">
        <v>830</v>
      </c>
      <c r="N60" s="13">
        <v>852</v>
      </c>
      <c r="O60" s="13">
        <v>868</v>
      </c>
      <c r="P60" s="13">
        <v>879</v>
      </c>
      <c r="Q60" s="13">
        <v>951</v>
      </c>
      <c r="R60" s="13">
        <v>1004</v>
      </c>
      <c r="S60" s="13">
        <v>1001</v>
      </c>
      <c r="T60" s="13">
        <v>999</v>
      </c>
      <c r="U60" s="13">
        <v>1027</v>
      </c>
      <c r="V60" s="13">
        <v>1075</v>
      </c>
      <c r="W60" s="13">
        <v>1121</v>
      </c>
      <c r="X60" s="47">
        <f t="shared" si="12"/>
        <v>5.5164914416824917E-2</v>
      </c>
    </row>
    <row r="61" spans="1:25" hidden="1" x14ac:dyDescent="0.25">
      <c r="A61" s="43" t="s">
        <v>180</v>
      </c>
      <c r="B61" s="21" t="s">
        <v>135</v>
      </c>
      <c r="C61" s="13">
        <f t="shared" ref="C61:W61" si="13">C58+C57+C56+C54+C53</f>
        <v>603</v>
      </c>
      <c r="D61" s="13">
        <f t="shared" si="13"/>
        <v>656</v>
      </c>
      <c r="E61" s="13">
        <f t="shared" si="13"/>
        <v>719</v>
      </c>
      <c r="F61" s="13">
        <f t="shared" si="13"/>
        <v>774</v>
      </c>
      <c r="G61" s="13">
        <f t="shared" si="13"/>
        <v>836</v>
      </c>
      <c r="H61" s="13">
        <f t="shared" si="13"/>
        <v>886</v>
      </c>
      <c r="I61" s="13">
        <f t="shared" si="13"/>
        <v>955</v>
      </c>
      <c r="J61" s="13">
        <f t="shared" si="13"/>
        <v>1047</v>
      </c>
      <c r="K61" s="13">
        <f t="shared" si="13"/>
        <v>1081</v>
      </c>
      <c r="L61" s="13">
        <f t="shared" si="13"/>
        <v>1133</v>
      </c>
      <c r="M61" s="13">
        <f t="shared" si="13"/>
        <v>1154</v>
      </c>
      <c r="N61" s="13">
        <f t="shared" si="13"/>
        <v>1208</v>
      </c>
      <c r="O61" s="13">
        <f t="shared" si="13"/>
        <v>1352</v>
      </c>
      <c r="P61" s="13">
        <f t="shared" si="13"/>
        <v>1403</v>
      </c>
      <c r="Q61" s="13">
        <f t="shared" si="13"/>
        <v>1427</v>
      </c>
      <c r="R61" s="13">
        <f t="shared" si="13"/>
        <v>1513</v>
      </c>
      <c r="S61" s="13">
        <f t="shared" si="13"/>
        <v>1598</v>
      </c>
      <c r="T61" s="13">
        <f t="shared" si="13"/>
        <v>1675</v>
      </c>
      <c r="U61" s="13">
        <f t="shared" si="13"/>
        <v>1744</v>
      </c>
      <c r="V61" s="13">
        <f t="shared" si="13"/>
        <v>1885</v>
      </c>
      <c r="W61" s="13">
        <f t="shared" si="13"/>
        <v>2172</v>
      </c>
      <c r="X61" s="47">
        <f t="shared" si="12"/>
        <v>6.6171638188248449E-2</v>
      </c>
    </row>
    <row r="62" spans="1:25" hidden="1" x14ac:dyDescent="0.25">
      <c r="A62" s="43" t="s">
        <v>181</v>
      </c>
      <c r="B62" s="21" t="s">
        <v>135</v>
      </c>
      <c r="C62" s="13">
        <f t="shared" ref="C62" si="14">C61+C60+C59+C55+C52</f>
        <v>3566</v>
      </c>
      <c r="D62" s="13">
        <f t="shared" ref="D62" si="15">D61+D60+D59+D55+D52</f>
        <v>3831</v>
      </c>
      <c r="E62" s="13">
        <f t="shared" ref="E62" si="16">E61+E60+E59+E55+E52</f>
        <v>4129</v>
      </c>
      <c r="F62" s="13">
        <f t="shared" ref="F62" si="17">F61+F60+F59+F55+F52</f>
        <v>4495</v>
      </c>
      <c r="G62" s="13">
        <f t="shared" ref="G62" si="18">G61+G60+G59+G55+G52</f>
        <v>4766</v>
      </c>
      <c r="H62" s="13">
        <f t="shared" ref="H62" si="19">H61+H60+H59+H55+H52</f>
        <v>5096</v>
      </c>
      <c r="I62" s="13">
        <f t="shared" ref="I62" si="20">I61+I60+I59+I55+I52</f>
        <v>5393</v>
      </c>
      <c r="J62" s="13">
        <f t="shared" ref="J62" si="21">J61+J60+J59+J55+J52</f>
        <v>5775</v>
      </c>
      <c r="K62" s="13">
        <f t="shared" ref="K62" si="22">K61+K60+K59+K55+K52</f>
        <v>6035</v>
      </c>
      <c r="L62" s="13">
        <f t="shared" ref="L62" si="23">L61+L60+L59+L55+L52</f>
        <v>6207</v>
      </c>
      <c r="M62" s="13">
        <f t="shared" ref="M62" si="24">M61+M60+M59+M55+M52</f>
        <v>6480</v>
      </c>
      <c r="N62" s="13">
        <f t="shared" ref="N62" si="25">N61+N60+N59+N55+N52</f>
        <v>6743</v>
      </c>
      <c r="O62" s="13">
        <f t="shared" ref="O62" si="26">O61+O60+O59+O55+O52</f>
        <v>7038</v>
      </c>
      <c r="P62" s="13">
        <f t="shared" ref="P62" si="27">P61+P60+P59+P55+P52</f>
        <v>7241</v>
      </c>
      <c r="Q62" s="13">
        <f t="shared" ref="Q62" si="28">Q61+Q60+Q59+Q55+Q52</f>
        <v>7472</v>
      </c>
      <c r="R62" s="13">
        <f t="shared" ref="R62" si="29">R61+R60+R59+R55+R52</f>
        <v>7998</v>
      </c>
      <c r="S62" s="13">
        <f t="shared" ref="S62" si="30">S61+S60+S59+S55+S52</f>
        <v>8324</v>
      </c>
      <c r="T62" s="13">
        <f t="shared" ref="T62" si="31">T61+T60+T59+T55+T52</f>
        <v>8596</v>
      </c>
      <c r="U62" s="13">
        <f t="shared" ref="U62" si="32">U61+U60+U59+U55+U52</f>
        <v>9069</v>
      </c>
      <c r="V62" s="13">
        <f t="shared" ref="V62" si="33">V61+V60+V59+V55+V52</f>
        <v>9628</v>
      </c>
      <c r="W62" s="13">
        <f t="shared" ref="W62" si="34">W61+W60+W59+W55+W52</f>
        <v>10299</v>
      </c>
      <c r="X62" s="47">
        <f t="shared" si="12"/>
        <v>5.4461398887018841E-2</v>
      </c>
    </row>
    <row r="63" spans="1:25" hidden="1" x14ac:dyDescent="0.25">
      <c r="A63" s="21" t="s">
        <v>171</v>
      </c>
      <c r="B63" s="21" t="s">
        <v>128</v>
      </c>
      <c r="C63" s="13">
        <v>262</v>
      </c>
      <c r="D63" s="13">
        <v>275</v>
      </c>
      <c r="E63" s="13">
        <v>302</v>
      </c>
      <c r="F63" s="13">
        <v>311</v>
      </c>
      <c r="G63" s="13">
        <v>335</v>
      </c>
      <c r="H63" s="13">
        <v>340</v>
      </c>
      <c r="I63" s="13">
        <v>344</v>
      </c>
      <c r="J63" s="13">
        <v>367</v>
      </c>
      <c r="K63" s="13">
        <v>378</v>
      </c>
      <c r="L63" s="13">
        <v>392</v>
      </c>
      <c r="M63" s="13">
        <v>390</v>
      </c>
      <c r="N63" s="13">
        <v>397</v>
      </c>
      <c r="O63" s="13">
        <v>412</v>
      </c>
      <c r="P63" s="13">
        <v>423</v>
      </c>
      <c r="Q63" s="13">
        <v>436</v>
      </c>
      <c r="R63" s="13">
        <v>465</v>
      </c>
      <c r="S63" s="13">
        <v>458</v>
      </c>
      <c r="T63" s="13">
        <v>503</v>
      </c>
      <c r="U63" s="13">
        <v>523</v>
      </c>
      <c r="V63" s="13">
        <v>534</v>
      </c>
      <c r="W63" s="13">
        <v>542</v>
      </c>
      <c r="X63" s="47">
        <f t="shared" ref="X63:X73" si="35">_xlfn.RRI(20,C63,W63)</f>
        <v>3.7014669128840882E-2</v>
      </c>
    </row>
    <row r="64" spans="1:25" hidden="1" x14ac:dyDescent="0.25">
      <c r="A64" s="21" t="s">
        <v>172</v>
      </c>
      <c r="B64" s="21" t="s">
        <v>128</v>
      </c>
      <c r="C64" s="13">
        <v>120</v>
      </c>
      <c r="D64" s="13">
        <v>114</v>
      </c>
      <c r="E64" s="13">
        <v>132</v>
      </c>
      <c r="F64" s="13">
        <v>135</v>
      </c>
      <c r="G64" s="13">
        <v>144</v>
      </c>
      <c r="H64" s="13">
        <v>155</v>
      </c>
      <c r="I64" s="13">
        <v>168</v>
      </c>
      <c r="J64" s="13">
        <v>177</v>
      </c>
      <c r="K64" s="13">
        <v>170</v>
      </c>
      <c r="L64" s="13">
        <v>158</v>
      </c>
      <c r="M64" s="13">
        <v>149</v>
      </c>
      <c r="N64" s="13">
        <v>152</v>
      </c>
      <c r="O64" s="13">
        <v>161</v>
      </c>
      <c r="P64" s="13">
        <v>170</v>
      </c>
      <c r="Q64" s="13">
        <v>178</v>
      </c>
      <c r="R64" s="13">
        <v>180</v>
      </c>
      <c r="S64" s="13">
        <v>182</v>
      </c>
      <c r="T64" s="13">
        <v>187</v>
      </c>
      <c r="U64" s="13">
        <v>196</v>
      </c>
      <c r="V64" s="13">
        <v>203</v>
      </c>
      <c r="W64" s="13">
        <v>191</v>
      </c>
      <c r="X64" s="47">
        <f t="shared" si="35"/>
        <v>2.3511215721858214E-2</v>
      </c>
    </row>
    <row r="65" spans="1:24" hidden="1" x14ac:dyDescent="0.25">
      <c r="A65" s="21" t="s">
        <v>173</v>
      </c>
      <c r="B65" s="21" t="s">
        <v>128</v>
      </c>
      <c r="C65" s="13">
        <v>77</v>
      </c>
      <c r="D65" s="13">
        <v>77</v>
      </c>
      <c r="E65" s="13">
        <v>81</v>
      </c>
      <c r="F65" s="13">
        <v>87</v>
      </c>
      <c r="G65" s="13">
        <v>93</v>
      </c>
      <c r="H65" s="13">
        <v>96</v>
      </c>
      <c r="I65" s="13">
        <v>97</v>
      </c>
      <c r="J65" s="13">
        <v>126</v>
      </c>
      <c r="K65" s="13">
        <v>129</v>
      </c>
      <c r="L65" s="13">
        <v>140</v>
      </c>
      <c r="M65" s="13">
        <v>151</v>
      </c>
      <c r="N65" s="13">
        <v>164</v>
      </c>
      <c r="O65" s="13">
        <v>175</v>
      </c>
      <c r="P65" s="13">
        <v>185</v>
      </c>
      <c r="Q65" s="13">
        <v>199</v>
      </c>
      <c r="R65" s="13">
        <v>215</v>
      </c>
      <c r="S65" s="13">
        <v>234</v>
      </c>
      <c r="T65" s="13">
        <v>252</v>
      </c>
      <c r="U65" s="13">
        <v>270</v>
      </c>
      <c r="V65" s="13">
        <v>293</v>
      </c>
      <c r="W65" s="13">
        <v>327</v>
      </c>
      <c r="X65" s="47">
        <f t="shared" si="35"/>
        <v>7.4986106652773721E-2</v>
      </c>
    </row>
    <row r="66" spans="1:24" hidden="1" x14ac:dyDescent="0.25">
      <c r="A66" s="21" t="s">
        <v>174</v>
      </c>
      <c r="B66" s="21" t="s">
        <v>128</v>
      </c>
      <c r="C66" s="13">
        <v>1240</v>
      </c>
      <c r="D66" s="13">
        <v>1352</v>
      </c>
      <c r="E66" s="13">
        <v>1444</v>
      </c>
      <c r="F66" s="13">
        <v>1543</v>
      </c>
      <c r="G66" s="13">
        <v>1669</v>
      </c>
      <c r="H66" s="13">
        <v>1700</v>
      </c>
      <c r="I66" s="13">
        <v>1834</v>
      </c>
      <c r="J66" s="13">
        <v>1952</v>
      </c>
      <c r="K66" s="13">
        <v>2029</v>
      </c>
      <c r="L66" s="13">
        <v>2166</v>
      </c>
      <c r="M66" s="13">
        <v>2259</v>
      </c>
      <c r="N66" s="13">
        <v>2270</v>
      </c>
      <c r="O66" s="13">
        <v>2322</v>
      </c>
      <c r="P66" s="13">
        <v>2449</v>
      </c>
      <c r="Q66" s="13">
        <v>2546</v>
      </c>
      <c r="R66" s="13">
        <v>2662</v>
      </c>
      <c r="S66" s="13">
        <v>2705</v>
      </c>
      <c r="T66" s="13">
        <v>2817</v>
      </c>
      <c r="U66" s="13">
        <v>2994</v>
      </c>
      <c r="V66" s="13">
        <v>3108</v>
      </c>
      <c r="W66" s="13">
        <v>3163</v>
      </c>
      <c r="X66" s="47">
        <f t="shared" si="35"/>
        <v>4.7933865255455288E-2</v>
      </c>
    </row>
    <row r="67" spans="1:24" hidden="1" x14ac:dyDescent="0.25">
      <c r="A67" s="21" t="s">
        <v>175</v>
      </c>
      <c r="B67" s="21" t="s">
        <v>128</v>
      </c>
      <c r="C67" s="13">
        <v>217</v>
      </c>
      <c r="D67" s="13">
        <v>229</v>
      </c>
      <c r="E67" s="13">
        <v>234</v>
      </c>
      <c r="F67" s="13">
        <v>247</v>
      </c>
      <c r="G67" s="13">
        <v>256</v>
      </c>
      <c r="H67" s="13">
        <v>278</v>
      </c>
      <c r="I67" s="13">
        <v>279</v>
      </c>
      <c r="J67" s="13">
        <v>306</v>
      </c>
      <c r="K67" s="13">
        <v>326</v>
      </c>
      <c r="L67" s="13">
        <v>345</v>
      </c>
      <c r="M67" s="13">
        <v>357</v>
      </c>
      <c r="N67" s="13">
        <v>371</v>
      </c>
      <c r="O67" s="13">
        <v>379</v>
      </c>
      <c r="P67" s="13">
        <v>380</v>
      </c>
      <c r="Q67" s="13">
        <v>382</v>
      </c>
      <c r="R67" s="13">
        <v>386</v>
      </c>
      <c r="S67" s="13">
        <v>399</v>
      </c>
      <c r="T67" s="13">
        <v>403</v>
      </c>
      <c r="U67" s="13">
        <v>406</v>
      </c>
      <c r="V67" s="13">
        <v>426</v>
      </c>
      <c r="W67" s="13">
        <v>479</v>
      </c>
      <c r="X67" s="47">
        <f t="shared" si="35"/>
        <v>4.0384297986741258E-2</v>
      </c>
    </row>
    <row r="68" spans="1:24" hidden="1" x14ac:dyDescent="0.25">
      <c r="A68" s="21" t="s">
        <v>176</v>
      </c>
      <c r="B68" s="21" t="s">
        <v>128</v>
      </c>
      <c r="C68" s="13">
        <v>214</v>
      </c>
      <c r="D68" s="13">
        <v>227</v>
      </c>
      <c r="E68" s="13">
        <v>237</v>
      </c>
      <c r="F68" s="13">
        <v>251</v>
      </c>
      <c r="G68" s="13">
        <v>267</v>
      </c>
      <c r="H68" s="13">
        <v>268</v>
      </c>
      <c r="I68" s="13">
        <v>271</v>
      </c>
      <c r="J68" s="13">
        <v>283</v>
      </c>
      <c r="K68" s="13">
        <v>293</v>
      </c>
      <c r="L68" s="13">
        <v>314</v>
      </c>
      <c r="M68" s="13">
        <v>311</v>
      </c>
      <c r="N68" s="13">
        <v>321</v>
      </c>
      <c r="O68" s="13">
        <v>338</v>
      </c>
      <c r="P68" s="13">
        <v>336</v>
      </c>
      <c r="Q68" s="13">
        <v>335</v>
      </c>
      <c r="R68" s="13">
        <v>358</v>
      </c>
      <c r="S68" s="13">
        <v>384</v>
      </c>
      <c r="T68" s="13">
        <v>390</v>
      </c>
      <c r="U68" s="13">
        <v>417</v>
      </c>
      <c r="V68" s="13">
        <v>437</v>
      </c>
      <c r="W68" s="13">
        <v>422</v>
      </c>
      <c r="X68" s="47">
        <f t="shared" si="35"/>
        <v>3.4534394331773965E-2</v>
      </c>
    </row>
    <row r="69" spans="1:24" hidden="1" x14ac:dyDescent="0.25">
      <c r="A69" s="21" t="s">
        <v>177</v>
      </c>
      <c r="B69" s="21" t="s">
        <v>128</v>
      </c>
      <c r="C69" s="13">
        <v>167</v>
      </c>
      <c r="D69" s="13">
        <v>182</v>
      </c>
      <c r="E69" s="13">
        <v>197</v>
      </c>
      <c r="F69" s="13">
        <v>201</v>
      </c>
      <c r="G69" s="13">
        <v>204</v>
      </c>
      <c r="H69" s="13">
        <v>200</v>
      </c>
      <c r="I69" s="13">
        <v>203</v>
      </c>
      <c r="J69" s="13">
        <v>218</v>
      </c>
      <c r="K69" s="13">
        <v>235</v>
      </c>
      <c r="L69" s="13">
        <v>234</v>
      </c>
      <c r="M69" s="13">
        <v>248</v>
      </c>
      <c r="N69" s="13">
        <v>272</v>
      </c>
      <c r="O69" s="13">
        <v>286</v>
      </c>
      <c r="P69" s="13">
        <v>288</v>
      </c>
      <c r="Q69" s="13">
        <v>298</v>
      </c>
      <c r="R69" s="13">
        <v>318</v>
      </c>
      <c r="S69" s="13">
        <v>335</v>
      </c>
      <c r="T69" s="13">
        <v>339</v>
      </c>
      <c r="U69" s="13">
        <v>366</v>
      </c>
      <c r="V69" s="13">
        <v>386</v>
      </c>
      <c r="W69" s="13">
        <v>412</v>
      </c>
      <c r="X69" s="47">
        <f t="shared" si="35"/>
        <v>4.6186320911715484E-2</v>
      </c>
    </row>
    <row r="70" spans="1:24" hidden="1" x14ac:dyDescent="0.25">
      <c r="A70" s="21" t="s">
        <v>178</v>
      </c>
      <c r="B70" s="21" t="s">
        <v>128</v>
      </c>
      <c r="C70" s="13">
        <v>1052</v>
      </c>
      <c r="D70" s="13">
        <v>1088</v>
      </c>
      <c r="E70" s="13">
        <v>1175</v>
      </c>
      <c r="F70" s="13">
        <v>1302</v>
      </c>
      <c r="G70" s="13">
        <v>1330</v>
      </c>
      <c r="H70" s="13">
        <v>1343</v>
      </c>
      <c r="I70" s="13">
        <v>1457</v>
      </c>
      <c r="J70" s="13">
        <v>1444</v>
      </c>
      <c r="K70" s="13">
        <v>1471</v>
      </c>
      <c r="L70" s="13">
        <v>1477</v>
      </c>
      <c r="M70" s="13">
        <v>1466</v>
      </c>
      <c r="N70" s="13">
        <v>1507</v>
      </c>
      <c r="O70" s="13">
        <v>1520</v>
      </c>
      <c r="P70" s="13">
        <v>1512</v>
      </c>
      <c r="Q70" s="13">
        <v>1608</v>
      </c>
      <c r="R70" s="13">
        <v>1738</v>
      </c>
      <c r="S70" s="13">
        <v>1861</v>
      </c>
      <c r="T70" s="13">
        <v>1942</v>
      </c>
      <c r="U70" s="13">
        <v>2015</v>
      </c>
      <c r="V70" s="13">
        <v>2045</v>
      </c>
      <c r="W70" s="13">
        <v>2161</v>
      </c>
      <c r="X70" s="47">
        <f t="shared" si="35"/>
        <v>3.6649521002590335E-2</v>
      </c>
    </row>
    <row r="71" spans="1:24" hidden="1" x14ac:dyDescent="0.25">
      <c r="A71" s="21" t="s">
        <v>179</v>
      </c>
      <c r="B71" s="21" t="s">
        <v>128</v>
      </c>
      <c r="C71" s="13">
        <v>418</v>
      </c>
      <c r="D71" s="13">
        <v>449</v>
      </c>
      <c r="E71" s="13">
        <v>473</v>
      </c>
      <c r="F71" s="13">
        <v>509</v>
      </c>
      <c r="G71" s="13">
        <v>537</v>
      </c>
      <c r="H71" s="13">
        <v>571</v>
      </c>
      <c r="I71" s="13">
        <v>641</v>
      </c>
      <c r="J71" s="13">
        <v>686</v>
      </c>
      <c r="K71" s="13">
        <v>661</v>
      </c>
      <c r="L71" s="13">
        <v>634</v>
      </c>
      <c r="M71" s="13">
        <v>600</v>
      </c>
      <c r="N71" s="13">
        <v>607</v>
      </c>
      <c r="O71" s="13">
        <v>629</v>
      </c>
      <c r="P71" s="13">
        <v>620</v>
      </c>
      <c r="Q71" s="13">
        <v>697</v>
      </c>
      <c r="R71" s="13">
        <v>752</v>
      </c>
      <c r="S71" s="13">
        <v>764</v>
      </c>
      <c r="T71" s="13">
        <v>783</v>
      </c>
      <c r="U71" s="13">
        <v>812</v>
      </c>
      <c r="V71" s="13">
        <v>853</v>
      </c>
      <c r="W71" s="13">
        <v>886</v>
      </c>
      <c r="X71" s="47">
        <f t="shared" si="35"/>
        <v>3.8276135547590684E-2</v>
      </c>
    </row>
    <row r="72" spans="1:24" hidden="1" x14ac:dyDescent="0.25">
      <c r="A72" s="43" t="s">
        <v>180</v>
      </c>
      <c r="B72" s="21" t="s">
        <v>128</v>
      </c>
      <c r="C72" s="13">
        <f t="shared" ref="C72:W72" si="36">C55+C56+C58+C59+C68</f>
        <v>2851</v>
      </c>
      <c r="D72" s="13">
        <f t="shared" si="36"/>
        <v>3034</v>
      </c>
      <c r="E72" s="13">
        <f t="shared" si="36"/>
        <v>3200</v>
      </c>
      <c r="F72" s="13">
        <f t="shared" si="36"/>
        <v>3460</v>
      </c>
      <c r="G72" s="13">
        <f t="shared" si="36"/>
        <v>3646</v>
      </c>
      <c r="H72" s="13">
        <f t="shared" si="36"/>
        <v>3872</v>
      </c>
      <c r="I72" s="13">
        <f t="shared" si="36"/>
        <v>4049</v>
      </c>
      <c r="J72" s="13">
        <f t="shared" si="36"/>
        <v>4312</v>
      </c>
      <c r="K72" s="13">
        <f t="shared" si="36"/>
        <v>4529</v>
      </c>
      <c r="L72" s="13">
        <f t="shared" si="36"/>
        <v>4696</v>
      </c>
      <c r="M72" s="13">
        <f t="shared" si="36"/>
        <v>4960</v>
      </c>
      <c r="N72" s="13">
        <f t="shared" si="36"/>
        <v>5171</v>
      </c>
      <c r="O72" s="13">
        <f t="shared" si="36"/>
        <v>5342</v>
      </c>
      <c r="P72" s="13">
        <f t="shared" si="36"/>
        <v>5480</v>
      </c>
      <c r="Q72" s="13">
        <f t="shared" si="36"/>
        <v>5627</v>
      </c>
      <c r="R72" s="13">
        <f t="shared" si="36"/>
        <v>6040</v>
      </c>
      <c r="S72" s="13">
        <f t="shared" si="36"/>
        <v>6317</v>
      </c>
      <c r="T72" s="13">
        <f t="shared" si="36"/>
        <v>6514</v>
      </c>
      <c r="U72" s="13">
        <f t="shared" si="36"/>
        <v>6926</v>
      </c>
      <c r="V72" s="13">
        <f t="shared" si="36"/>
        <v>7347</v>
      </c>
      <c r="W72" s="13">
        <f t="shared" si="36"/>
        <v>7759</v>
      </c>
      <c r="X72" s="47">
        <f t="shared" si="35"/>
        <v>5.1333315067811913E-2</v>
      </c>
    </row>
    <row r="73" spans="1:24" hidden="1" x14ac:dyDescent="0.25">
      <c r="A73" s="43" t="s">
        <v>181</v>
      </c>
      <c r="B73" s="21" t="s">
        <v>128</v>
      </c>
      <c r="C73" s="13">
        <f t="shared" ref="C73:W73" si="37">C54+C57+C69+C70+C72</f>
        <v>4296</v>
      </c>
      <c r="D73" s="13">
        <f t="shared" si="37"/>
        <v>4557</v>
      </c>
      <c r="E73" s="13">
        <f t="shared" si="37"/>
        <v>4860</v>
      </c>
      <c r="F73" s="13">
        <f t="shared" si="37"/>
        <v>5281</v>
      </c>
      <c r="G73" s="13">
        <f t="shared" si="37"/>
        <v>5544</v>
      </c>
      <c r="H73" s="13">
        <f t="shared" si="37"/>
        <v>5815</v>
      </c>
      <c r="I73" s="13">
        <f t="shared" si="37"/>
        <v>6146</v>
      </c>
      <c r="J73" s="13">
        <f t="shared" si="37"/>
        <v>6462</v>
      </c>
      <c r="K73" s="13">
        <f t="shared" si="37"/>
        <v>6729</v>
      </c>
      <c r="L73" s="13">
        <f t="shared" si="37"/>
        <v>6927</v>
      </c>
      <c r="M73" s="13">
        <f t="shared" si="37"/>
        <v>7209</v>
      </c>
      <c r="N73" s="13">
        <f t="shared" si="37"/>
        <v>7525</v>
      </c>
      <c r="O73" s="13">
        <f t="shared" si="37"/>
        <v>7847</v>
      </c>
      <c r="P73" s="13">
        <f t="shared" si="37"/>
        <v>8037</v>
      </c>
      <c r="Q73" s="13">
        <f t="shared" si="37"/>
        <v>8299</v>
      </c>
      <c r="R73" s="13">
        <f t="shared" si="37"/>
        <v>8930</v>
      </c>
      <c r="S73" s="13">
        <f t="shared" si="37"/>
        <v>9409</v>
      </c>
      <c r="T73" s="13">
        <f t="shared" si="37"/>
        <v>9750</v>
      </c>
      <c r="U73" s="13">
        <f t="shared" si="37"/>
        <v>10285</v>
      </c>
      <c r="V73" s="13">
        <f t="shared" si="37"/>
        <v>10830</v>
      </c>
      <c r="W73" s="13">
        <f t="shared" si="37"/>
        <v>11602</v>
      </c>
      <c r="X73" s="47">
        <f t="shared" si="35"/>
        <v>5.0929128306640647E-2</v>
      </c>
    </row>
    <row r="74" spans="1:24" hidden="1" x14ac:dyDescent="0.25">
      <c r="A74" s="21" t="s">
        <v>171</v>
      </c>
      <c r="B74" s="21" t="s">
        <v>82</v>
      </c>
      <c r="C74" s="13">
        <v>293</v>
      </c>
      <c r="D74" s="13">
        <v>315</v>
      </c>
      <c r="E74" s="13">
        <v>350</v>
      </c>
      <c r="F74" s="13">
        <v>353</v>
      </c>
      <c r="G74" s="13">
        <v>381</v>
      </c>
      <c r="H74" s="13">
        <v>390</v>
      </c>
      <c r="I74" s="13">
        <v>401</v>
      </c>
      <c r="J74" s="13">
        <v>428</v>
      </c>
      <c r="K74" s="13">
        <v>449</v>
      </c>
      <c r="L74" s="13">
        <v>447</v>
      </c>
      <c r="M74" s="13">
        <v>456</v>
      </c>
      <c r="N74" s="13">
        <v>456</v>
      </c>
      <c r="O74" s="13">
        <v>464</v>
      </c>
      <c r="P74" s="13">
        <v>465</v>
      </c>
      <c r="Q74" s="13">
        <v>493</v>
      </c>
      <c r="R74" s="13">
        <v>498</v>
      </c>
      <c r="S74" s="13">
        <v>521</v>
      </c>
      <c r="T74" s="13">
        <v>527</v>
      </c>
      <c r="U74" s="13">
        <v>530</v>
      </c>
      <c r="V74" s="13">
        <v>542</v>
      </c>
      <c r="W74" s="13">
        <v>510</v>
      </c>
      <c r="X74" s="47">
        <f t="shared" ref="X74:X84" si="38">_xlfn.RRI(20,C74,W74)</f>
        <v>2.8099452298921079E-2</v>
      </c>
    </row>
    <row r="75" spans="1:24" hidden="1" x14ac:dyDescent="0.25">
      <c r="A75" s="21" t="s">
        <v>172</v>
      </c>
      <c r="B75" s="21" t="s">
        <v>82</v>
      </c>
      <c r="C75" s="13">
        <v>92</v>
      </c>
      <c r="D75" s="13">
        <v>87</v>
      </c>
      <c r="E75" s="13">
        <v>96</v>
      </c>
      <c r="F75" s="13">
        <v>98</v>
      </c>
      <c r="G75" s="13">
        <v>104</v>
      </c>
      <c r="H75" s="13">
        <v>114</v>
      </c>
      <c r="I75" s="13">
        <v>124</v>
      </c>
      <c r="J75" s="13">
        <v>135</v>
      </c>
      <c r="K75" s="13">
        <v>135</v>
      </c>
      <c r="L75" s="13">
        <v>133</v>
      </c>
      <c r="M75" s="13">
        <v>127</v>
      </c>
      <c r="N75" s="13">
        <v>126</v>
      </c>
      <c r="O75" s="13">
        <v>130</v>
      </c>
      <c r="P75" s="13">
        <v>131</v>
      </c>
      <c r="Q75" s="13">
        <v>136</v>
      </c>
      <c r="R75" s="13">
        <v>142</v>
      </c>
      <c r="S75" s="13">
        <v>149</v>
      </c>
      <c r="T75" s="13">
        <v>151</v>
      </c>
      <c r="U75" s="13">
        <v>157</v>
      </c>
      <c r="V75" s="13">
        <v>165</v>
      </c>
      <c r="W75" s="13">
        <v>155</v>
      </c>
      <c r="X75" s="47">
        <f t="shared" si="38"/>
        <v>2.6424934303679315E-2</v>
      </c>
    </row>
    <row r="76" spans="1:24" hidden="1" x14ac:dyDescent="0.25">
      <c r="A76" s="21" t="s">
        <v>173</v>
      </c>
      <c r="B76" s="21" t="s">
        <v>82</v>
      </c>
      <c r="C76" s="13">
        <v>199</v>
      </c>
      <c r="D76" s="13">
        <v>200</v>
      </c>
      <c r="E76" s="13">
        <v>204</v>
      </c>
      <c r="F76" s="13">
        <v>207</v>
      </c>
      <c r="G76" s="13">
        <v>217</v>
      </c>
      <c r="H76" s="13">
        <v>227</v>
      </c>
      <c r="I76" s="13">
        <v>222</v>
      </c>
      <c r="J76" s="13">
        <v>231</v>
      </c>
      <c r="K76" s="13">
        <v>245</v>
      </c>
      <c r="L76" s="13">
        <v>250</v>
      </c>
      <c r="M76" s="13">
        <v>253</v>
      </c>
      <c r="N76" s="13">
        <v>270</v>
      </c>
      <c r="O76" s="13">
        <v>269</v>
      </c>
      <c r="P76" s="13">
        <v>282</v>
      </c>
      <c r="Q76" s="13">
        <v>300</v>
      </c>
      <c r="R76" s="13">
        <v>309</v>
      </c>
      <c r="S76" s="13">
        <v>320</v>
      </c>
      <c r="T76" s="13">
        <v>337</v>
      </c>
      <c r="U76" s="13">
        <v>345</v>
      </c>
      <c r="V76" s="13">
        <v>338</v>
      </c>
      <c r="W76" s="13">
        <v>342</v>
      </c>
      <c r="X76" s="47">
        <f t="shared" si="38"/>
        <v>2.7445161968355336E-2</v>
      </c>
    </row>
    <row r="77" spans="1:24" hidden="1" x14ac:dyDescent="0.25">
      <c r="A77" s="21" t="s">
        <v>174</v>
      </c>
      <c r="B77" s="21" t="s">
        <v>82</v>
      </c>
      <c r="C77" s="13">
        <v>1490</v>
      </c>
      <c r="D77" s="13">
        <v>1605</v>
      </c>
      <c r="E77" s="13">
        <v>1733</v>
      </c>
      <c r="F77" s="13">
        <v>1852</v>
      </c>
      <c r="G77" s="13">
        <v>2000</v>
      </c>
      <c r="H77" s="13">
        <v>2022</v>
      </c>
      <c r="I77" s="13">
        <v>2211</v>
      </c>
      <c r="J77" s="13">
        <v>2310</v>
      </c>
      <c r="K77" s="13">
        <v>2438</v>
      </c>
      <c r="L77" s="13">
        <v>2658</v>
      </c>
      <c r="M77" s="13">
        <v>2788</v>
      </c>
      <c r="N77" s="13">
        <v>2921</v>
      </c>
      <c r="O77" s="13">
        <v>3037</v>
      </c>
      <c r="P77" s="13">
        <v>3168</v>
      </c>
      <c r="Q77" s="13">
        <v>3194</v>
      </c>
      <c r="R77" s="13">
        <v>3301</v>
      </c>
      <c r="S77" s="13">
        <v>3441</v>
      </c>
      <c r="T77" s="13">
        <v>3539</v>
      </c>
      <c r="U77" s="13">
        <v>3716</v>
      </c>
      <c r="V77" s="13">
        <v>3917</v>
      </c>
      <c r="W77" s="13">
        <v>4308</v>
      </c>
      <c r="X77" s="47">
        <f t="shared" si="38"/>
        <v>5.4519150980189668E-2</v>
      </c>
    </row>
    <row r="78" spans="1:24" hidden="1" x14ac:dyDescent="0.25">
      <c r="A78" s="21" t="s">
        <v>175</v>
      </c>
      <c r="B78" s="21" t="s">
        <v>82</v>
      </c>
      <c r="C78" s="13">
        <v>667</v>
      </c>
      <c r="D78" s="13">
        <v>691</v>
      </c>
      <c r="E78" s="13">
        <v>694</v>
      </c>
      <c r="F78" s="13">
        <v>720</v>
      </c>
      <c r="G78" s="13">
        <v>733</v>
      </c>
      <c r="H78" s="13">
        <v>779</v>
      </c>
      <c r="I78" s="13">
        <v>804</v>
      </c>
      <c r="J78" s="13">
        <v>852</v>
      </c>
      <c r="K78" s="13">
        <v>874</v>
      </c>
      <c r="L78" s="13">
        <v>864</v>
      </c>
      <c r="M78" s="13">
        <v>862</v>
      </c>
      <c r="N78" s="13">
        <v>861</v>
      </c>
      <c r="O78" s="13">
        <v>847</v>
      </c>
      <c r="P78" s="13">
        <v>856</v>
      </c>
      <c r="Q78" s="13">
        <v>880</v>
      </c>
      <c r="R78" s="13">
        <v>884</v>
      </c>
      <c r="S78" s="13">
        <v>912</v>
      </c>
      <c r="T78" s="13">
        <v>907</v>
      </c>
      <c r="U78" s="13">
        <v>895</v>
      </c>
      <c r="V78" s="13">
        <v>910</v>
      </c>
      <c r="W78" s="13">
        <v>1015</v>
      </c>
      <c r="X78" s="47">
        <f t="shared" si="38"/>
        <v>2.1214588857956462E-2</v>
      </c>
    </row>
    <row r="79" spans="1:24" hidden="1" x14ac:dyDescent="0.25">
      <c r="A79" s="21" t="s">
        <v>176</v>
      </c>
      <c r="B79" s="21" t="s">
        <v>82</v>
      </c>
      <c r="C79" s="13">
        <v>416</v>
      </c>
      <c r="D79" s="13">
        <v>416</v>
      </c>
      <c r="E79" s="13">
        <v>460</v>
      </c>
      <c r="F79" s="13">
        <v>421</v>
      </c>
      <c r="G79" s="13">
        <v>516</v>
      </c>
      <c r="H79" s="13">
        <v>496</v>
      </c>
      <c r="I79" s="13">
        <v>548</v>
      </c>
      <c r="J79" s="13">
        <v>553</v>
      </c>
      <c r="K79" s="13">
        <v>636</v>
      </c>
      <c r="L79" s="13">
        <v>834</v>
      </c>
      <c r="M79" s="13">
        <v>809</v>
      </c>
      <c r="N79" s="13">
        <v>679</v>
      </c>
      <c r="O79" s="13">
        <v>776</v>
      </c>
      <c r="P79" s="13">
        <v>792</v>
      </c>
      <c r="Q79" s="13">
        <v>842</v>
      </c>
      <c r="R79" s="13">
        <v>955</v>
      </c>
      <c r="S79" s="13">
        <v>1006</v>
      </c>
      <c r="T79" s="13">
        <v>1048</v>
      </c>
      <c r="U79" s="13">
        <v>1075</v>
      </c>
      <c r="V79" s="13">
        <v>1083</v>
      </c>
      <c r="W79" s="13">
        <v>1092</v>
      </c>
      <c r="X79" s="47">
        <f t="shared" si="38"/>
        <v>4.9437225535009288E-2</v>
      </c>
    </row>
    <row r="80" spans="1:24" hidden="1" x14ac:dyDescent="0.25">
      <c r="A80" s="21" t="s">
        <v>177</v>
      </c>
      <c r="B80" s="21" t="s">
        <v>82</v>
      </c>
      <c r="C80" s="13">
        <v>187</v>
      </c>
      <c r="D80" s="13">
        <v>201</v>
      </c>
      <c r="E80" s="13">
        <v>211</v>
      </c>
      <c r="F80" s="13">
        <v>220</v>
      </c>
      <c r="G80" s="13">
        <v>233</v>
      </c>
      <c r="H80" s="13">
        <v>237</v>
      </c>
      <c r="I80" s="13">
        <v>239</v>
      </c>
      <c r="J80" s="13">
        <v>261</v>
      </c>
      <c r="K80" s="13">
        <v>276</v>
      </c>
      <c r="L80" s="13">
        <v>287</v>
      </c>
      <c r="M80" s="13">
        <v>288</v>
      </c>
      <c r="N80" s="13">
        <v>290</v>
      </c>
      <c r="O80" s="13">
        <v>298</v>
      </c>
      <c r="P80" s="13">
        <v>304</v>
      </c>
      <c r="Q80" s="13">
        <v>327</v>
      </c>
      <c r="R80" s="13">
        <v>341</v>
      </c>
      <c r="S80" s="13">
        <v>366</v>
      </c>
      <c r="T80" s="13">
        <v>369</v>
      </c>
      <c r="U80" s="13">
        <v>395</v>
      </c>
      <c r="V80" s="13">
        <v>417</v>
      </c>
      <c r="W80" s="13">
        <v>430</v>
      </c>
      <c r="X80" s="47">
        <f t="shared" si="38"/>
        <v>4.251267156112748E-2</v>
      </c>
    </row>
    <row r="81" spans="1:24" hidden="1" x14ac:dyDescent="0.25">
      <c r="A81" s="21" t="s">
        <v>178</v>
      </c>
      <c r="B81" s="21" t="s">
        <v>82</v>
      </c>
      <c r="C81" s="13">
        <v>1204</v>
      </c>
      <c r="D81" s="13">
        <v>1322</v>
      </c>
      <c r="E81" s="13">
        <v>1397</v>
      </c>
      <c r="F81" s="13">
        <v>1450</v>
      </c>
      <c r="G81" s="13">
        <v>1550</v>
      </c>
      <c r="H81" s="13">
        <v>1532</v>
      </c>
      <c r="I81" s="13">
        <v>1634</v>
      </c>
      <c r="J81" s="13">
        <v>1751</v>
      </c>
      <c r="K81" s="13">
        <v>1845</v>
      </c>
      <c r="L81" s="13">
        <v>1901</v>
      </c>
      <c r="M81" s="13">
        <v>1933</v>
      </c>
      <c r="N81" s="13">
        <v>1991</v>
      </c>
      <c r="O81" s="13">
        <v>2086</v>
      </c>
      <c r="P81" s="13">
        <v>2077</v>
      </c>
      <c r="Q81" s="13">
        <v>2153</v>
      </c>
      <c r="R81" s="13">
        <v>2253</v>
      </c>
      <c r="S81" s="13">
        <v>2360</v>
      </c>
      <c r="T81" s="13">
        <v>2458</v>
      </c>
      <c r="U81" s="13">
        <v>2580</v>
      </c>
      <c r="V81" s="13">
        <v>2715</v>
      </c>
      <c r="W81" s="13">
        <v>2849</v>
      </c>
      <c r="X81" s="47">
        <f t="shared" si="38"/>
        <v>4.4006729615424067E-2</v>
      </c>
    </row>
    <row r="82" spans="1:24" hidden="1" x14ac:dyDescent="0.25">
      <c r="A82" s="21" t="s">
        <v>179</v>
      </c>
      <c r="B82" s="21" t="s">
        <v>82</v>
      </c>
      <c r="C82" s="13">
        <v>618</v>
      </c>
      <c r="D82" s="13">
        <v>703</v>
      </c>
      <c r="E82" s="13">
        <v>789</v>
      </c>
      <c r="F82" s="13">
        <v>897</v>
      </c>
      <c r="G82" s="13">
        <v>980</v>
      </c>
      <c r="H82" s="13">
        <v>1192</v>
      </c>
      <c r="I82" s="13">
        <v>1206</v>
      </c>
      <c r="J82" s="13">
        <v>1278</v>
      </c>
      <c r="K82" s="13">
        <v>1297</v>
      </c>
      <c r="L82" s="13">
        <v>1347</v>
      </c>
      <c r="M82" s="13">
        <v>1315</v>
      </c>
      <c r="N82" s="13">
        <v>1317</v>
      </c>
      <c r="O82" s="13">
        <v>1321</v>
      </c>
      <c r="P82" s="13">
        <v>1363</v>
      </c>
      <c r="Q82" s="13">
        <v>1505</v>
      </c>
      <c r="R82" s="13">
        <v>1611</v>
      </c>
      <c r="S82" s="13">
        <v>1630</v>
      </c>
      <c r="T82" s="13">
        <v>1653</v>
      </c>
      <c r="U82" s="13">
        <v>1683</v>
      </c>
      <c r="V82" s="13">
        <v>1744</v>
      </c>
      <c r="W82" s="13">
        <v>1788</v>
      </c>
      <c r="X82" s="47">
        <f t="shared" si="38"/>
        <v>5.4554312342486755E-2</v>
      </c>
    </row>
    <row r="83" spans="1:24" hidden="1" x14ac:dyDescent="0.25">
      <c r="A83" s="43" t="s">
        <v>180</v>
      </c>
      <c r="B83" s="21" t="s">
        <v>82</v>
      </c>
      <c r="C83" s="13">
        <f t="shared" ref="C83:W83" si="39">C80+C79+C78+C76+C75</f>
        <v>1561</v>
      </c>
      <c r="D83" s="13">
        <f t="shared" si="39"/>
        <v>1595</v>
      </c>
      <c r="E83" s="13">
        <f t="shared" si="39"/>
        <v>1665</v>
      </c>
      <c r="F83" s="13">
        <f t="shared" si="39"/>
        <v>1666</v>
      </c>
      <c r="G83" s="13">
        <f t="shared" si="39"/>
        <v>1803</v>
      </c>
      <c r="H83" s="13">
        <f t="shared" si="39"/>
        <v>1853</v>
      </c>
      <c r="I83" s="13">
        <f t="shared" si="39"/>
        <v>1937</v>
      </c>
      <c r="J83" s="13">
        <f t="shared" si="39"/>
        <v>2032</v>
      </c>
      <c r="K83" s="13">
        <f t="shared" si="39"/>
        <v>2166</v>
      </c>
      <c r="L83" s="13">
        <f t="shared" si="39"/>
        <v>2368</v>
      </c>
      <c r="M83" s="13">
        <f t="shared" si="39"/>
        <v>2339</v>
      </c>
      <c r="N83" s="13">
        <f t="shared" si="39"/>
        <v>2226</v>
      </c>
      <c r="O83" s="13">
        <f t="shared" si="39"/>
        <v>2320</v>
      </c>
      <c r="P83" s="13">
        <f t="shared" si="39"/>
        <v>2365</v>
      </c>
      <c r="Q83" s="13">
        <f t="shared" si="39"/>
        <v>2485</v>
      </c>
      <c r="R83" s="13">
        <f t="shared" si="39"/>
        <v>2631</v>
      </c>
      <c r="S83" s="13">
        <f t="shared" si="39"/>
        <v>2753</v>
      </c>
      <c r="T83" s="13">
        <f t="shared" si="39"/>
        <v>2812</v>
      </c>
      <c r="U83" s="13">
        <f t="shared" si="39"/>
        <v>2867</v>
      </c>
      <c r="V83" s="13">
        <f t="shared" si="39"/>
        <v>2913</v>
      </c>
      <c r="W83" s="13">
        <f t="shared" si="39"/>
        <v>3034</v>
      </c>
      <c r="X83" s="47">
        <f t="shared" si="38"/>
        <v>3.3785969557876827E-2</v>
      </c>
    </row>
    <row r="84" spans="1:24" hidden="1" x14ac:dyDescent="0.25">
      <c r="A84" s="43" t="s">
        <v>181</v>
      </c>
      <c r="B84" s="21" t="s">
        <v>82</v>
      </c>
      <c r="C84" s="13">
        <f t="shared" ref="C84:W84" si="40">C83+C82+C81+C77+C74</f>
        <v>5166</v>
      </c>
      <c r="D84" s="13">
        <f t="shared" si="40"/>
        <v>5540</v>
      </c>
      <c r="E84" s="13">
        <f t="shared" si="40"/>
        <v>5934</v>
      </c>
      <c r="F84" s="13">
        <f t="shared" si="40"/>
        <v>6218</v>
      </c>
      <c r="G84" s="13">
        <f t="shared" si="40"/>
        <v>6714</v>
      </c>
      <c r="H84" s="13">
        <f t="shared" si="40"/>
        <v>6989</v>
      </c>
      <c r="I84" s="13">
        <f t="shared" si="40"/>
        <v>7389</v>
      </c>
      <c r="J84" s="13">
        <f t="shared" si="40"/>
        <v>7799</v>
      </c>
      <c r="K84" s="13">
        <f t="shared" si="40"/>
        <v>8195</v>
      </c>
      <c r="L84" s="13">
        <f t="shared" si="40"/>
        <v>8721</v>
      </c>
      <c r="M84" s="13">
        <f t="shared" si="40"/>
        <v>8831</v>
      </c>
      <c r="N84" s="13">
        <f t="shared" si="40"/>
        <v>8911</v>
      </c>
      <c r="O84" s="13">
        <f t="shared" si="40"/>
        <v>9228</v>
      </c>
      <c r="P84" s="13">
        <f t="shared" si="40"/>
        <v>9438</v>
      </c>
      <c r="Q84" s="13">
        <f t="shared" si="40"/>
        <v>9830</v>
      </c>
      <c r="R84" s="13">
        <f t="shared" si="40"/>
        <v>10294</v>
      </c>
      <c r="S84" s="13">
        <f t="shared" si="40"/>
        <v>10705</v>
      </c>
      <c r="T84" s="13">
        <f t="shared" si="40"/>
        <v>10989</v>
      </c>
      <c r="U84" s="13">
        <f t="shared" si="40"/>
        <v>11376</v>
      </c>
      <c r="V84" s="13">
        <f t="shared" si="40"/>
        <v>11831</v>
      </c>
      <c r="W84" s="13">
        <f t="shared" si="40"/>
        <v>12489</v>
      </c>
      <c r="X84" s="47">
        <f t="shared" si="38"/>
        <v>4.5126026963614896E-2</v>
      </c>
    </row>
    <row r="85" spans="1:24" hidden="1" x14ac:dyDescent="0.25">
      <c r="A85" s="21" t="s">
        <v>171</v>
      </c>
      <c r="B85" s="21" t="s">
        <v>89</v>
      </c>
      <c r="C85" s="13">
        <v>277</v>
      </c>
      <c r="D85" s="13">
        <v>287</v>
      </c>
      <c r="E85" s="13">
        <v>301</v>
      </c>
      <c r="F85" s="13">
        <v>318</v>
      </c>
      <c r="G85" s="13">
        <v>346</v>
      </c>
      <c r="H85" s="13">
        <v>357</v>
      </c>
      <c r="I85" s="13">
        <v>363</v>
      </c>
      <c r="J85" s="13">
        <v>384</v>
      </c>
      <c r="K85" s="13">
        <v>414</v>
      </c>
      <c r="L85" s="13">
        <v>416</v>
      </c>
      <c r="M85" s="13">
        <v>427</v>
      </c>
      <c r="N85" s="13">
        <v>440</v>
      </c>
      <c r="O85" s="13">
        <v>414</v>
      </c>
      <c r="P85" s="13">
        <v>443</v>
      </c>
      <c r="Q85" s="13">
        <v>452</v>
      </c>
      <c r="R85" s="13">
        <v>460</v>
      </c>
      <c r="S85" s="13">
        <v>487</v>
      </c>
      <c r="T85" s="13">
        <v>481</v>
      </c>
      <c r="U85" s="13">
        <v>487</v>
      </c>
      <c r="V85" s="13">
        <v>490</v>
      </c>
      <c r="W85" s="13">
        <v>493</v>
      </c>
      <c r="X85" s="47">
        <f t="shared" ref="X85:X95" si="41">_xlfn.RRI(20,C85,W85)</f>
        <v>2.924403214264526E-2</v>
      </c>
    </row>
    <row r="86" spans="1:24" hidden="1" x14ac:dyDescent="0.25">
      <c r="A86" s="21" t="s">
        <v>172</v>
      </c>
      <c r="B86" s="21" t="s">
        <v>89</v>
      </c>
      <c r="C86" s="13">
        <v>141</v>
      </c>
      <c r="D86" s="13">
        <v>132</v>
      </c>
      <c r="E86" s="13">
        <v>144</v>
      </c>
      <c r="F86" s="13">
        <v>145</v>
      </c>
      <c r="G86" s="13">
        <v>156</v>
      </c>
      <c r="H86" s="13">
        <v>170</v>
      </c>
      <c r="I86" s="13">
        <v>186</v>
      </c>
      <c r="J86" s="13">
        <v>204</v>
      </c>
      <c r="K86" s="13">
        <v>190</v>
      </c>
      <c r="L86" s="13">
        <v>189</v>
      </c>
      <c r="M86" s="13">
        <v>176</v>
      </c>
      <c r="N86" s="13">
        <v>180</v>
      </c>
      <c r="O86" s="13">
        <v>184</v>
      </c>
      <c r="P86" s="13">
        <v>190</v>
      </c>
      <c r="Q86" s="13">
        <v>192</v>
      </c>
      <c r="R86" s="13">
        <v>199</v>
      </c>
      <c r="S86" s="13">
        <v>205</v>
      </c>
      <c r="T86" s="13">
        <v>207</v>
      </c>
      <c r="U86" s="13">
        <v>215</v>
      </c>
      <c r="V86" s="13">
        <v>222</v>
      </c>
      <c r="W86" s="13">
        <v>209</v>
      </c>
      <c r="X86" s="47">
        <f t="shared" si="41"/>
        <v>1.9873620428773942E-2</v>
      </c>
    </row>
    <row r="87" spans="1:24" hidden="1" x14ac:dyDescent="0.25">
      <c r="A87" s="21" t="s">
        <v>173</v>
      </c>
      <c r="B87" s="21" t="s">
        <v>89</v>
      </c>
      <c r="C87" s="13">
        <v>107</v>
      </c>
      <c r="D87" s="13">
        <v>114</v>
      </c>
      <c r="E87" s="13">
        <v>116</v>
      </c>
      <c r="F87" s="13">
        <v>125</v>
      </c>
      <c r="G87" s="13">
        <v>127</v>
      </c>
      <c r="H87" s="13">
        <v>141</v>
      </c>
      <c r="I87" s="13">
        <v>155</v>
      </c>
      <c r="J87" s="13">
        <v>158</v>
      </c>
      <c r="K87" s="13">
        <v>184</v>
      </c>
      <c r="L87" s="13">
        <v>202</v>
      </c>
      <c r="M87" s="13">
        <v>214</v>
      </c>
      <c r="N87" s="13">
        <v>237</v>
      </c>
      <c r="O87" s="13">
        <v>248</v>
      </c>
      <c r="P87" s="13">
        <v>247</v>
      </c>
      <c r="Q87" s="13">
        <v>245</v>
      </c>
      <c r="R87" s="13">
        <v>252</v>
      </c>
      <c r="S87" s="13">
        <v>272</v>
      </c>
      <c r="T87" s="13">
        <v>296</v>
      </c>
      <c r="U87" s="13">
        <v>314</v>
      </c>
      <c r="V87" s="13">
        <v>330</v>
      </c>
      <c r="W87" s="13">
        <v>365</v>
      </c>
      <c r="X87" s="47">
        <f t="shared" si="41"/>
        <v>6.3274636643227522E-2</v>
      </c>
    </row>
    <row r="88" spans="1:24" hidden="1" x14ac:dyDescent="0.25">
      <c r="A88" s="21" t="s">
        <v>174</v>
      </c>
      <c r="B88" s="21" t="s">
        <v>89</v>
      </c>
      <c r="C88" s="13">
        <v>1617</v>
      </c>
      <c r="D88" s="13">
        <v>1730</v>
      </c>
      <c r="E88" s="13">
        <v>1885</v>
      </c>
      <c r="F88" s="13">
        <v>2142</v>
      </c>
      <c r="G88" s="13">
        <v>2305</v>
      </c>
      <c r="H88" s="13">
        <v>2516</v>
      </c>
      <c r="I88" s="13">
        <v>2659</v>
      </c>
      <c r="J88" s="13">
        <v>2847</v>
      </c>
      <c r="K88" s="13">
        <v>2940</v>
      </c>
      <c r="L88" s="13">
        <v>3038</v>
      </c>
      <c r="M88" s="13">
        <v>3368</v>
      </c>
      <c r="N88" s="13">
        <v>3533</v>
      </c>
      <c r="O88" s="13">
        <v>3695</v>
      </c>
      <c r="P88" s="13">
        <v>3942</v>
      </c>
      <c r="Q88" s="13">
        <v>4111</v>
      </c>
      <c r="R88" s="13">
        <v>4288</v>
      </c>
      <c r="S88" s="13">
        <v>4293</v>
      </c>
      <c r="T88" s="13">
        <v>4606</v>
      </c>
      <c r="U88" s="13">
        <v>4868</v>
      </c>
      <c r="V88" s="13">
        <v>5070</v>
      </c>
      <c r="W88" s="13">
        <v>5377</v>
      </c>
      <c r="X88" s="47">
        <f t="shared" si="41"/>
        <v>6.1919267749228846E-2</v>
      </c>
    </row>
    <row r="89" spans="1:24" hidden="1" x14ac:dyDescent="0.25">
      <c r="A89" s="21" t="s">
        <v>175</v>
      </c>
      <c r="B89" s="21" t="s">
        <v>89</v>
      </c>
      <c r="C89" s="13">
        <v>351</v>
      </c>
      <c r="D89" s="13">
        <v>383</v>
      </c>
      <c r="E89" s="13">
        <v>368</v>
      </c>
      <c r="F89" s="13">
        <v>381</v>
      </c>
      <c r="G89" s="13">
        <v>435</v>
      </c>
      <c r="H89" s="13">
        <v>472</v>
      </c>
      <c r="I89" s="13">
        <v>460</v>
      </c>
      <c r="J89" s="13">
        <v>524</v>
      </c>
      <c r="K89" s="13">
        <v>568</v>
      </c>
      <c r="L89" s="13">
        <v>613</v>
      </c>
      <c r="M89" s="13">
        <v>616</v>
      </c>
      <c r="N89" s="13">
        <v>600</v>
      </c>
      <c r="O89" s="13">
        <v>593</v>
      </c>
      <c r="P89" s="13">
        <v>606</v>
      </c>
      <c r="Q89" s="13">
        <v>635</v>
      </c>
      <c r="R89" s="13">
        <v>662</v>
      </c>
      <c r="S89" s="13">
        <v>686</v>
      </c>
      <c r="T89" s="13">
        <v>690</v>
      </c>
      <c r="U89" s="13">
        <v>695</v>
      </c>
      <c r="V89" s="13">
        <v>703</v>
      </c>
      <c r="W89" s="13">
        <v>790</v>
      </c>
      <c r="X89" s="47">
        <f t="shared" si="41"/>
        <v>4.1396224258161363E-2</v>
      </c>
    </row>
    <row r="90" spans="1:24" hidden="1" x14ac:dyDescent="0.25">
      <c r="A90" s="21" t="s">
        <v>176</v>
      </c>
      <c r="B90" s="21" t="s">
        <v>89</v>
      </c>
      <c r="C90" s="13">
        <v>252</v>
      </c>
      <c r="D90" s="13">
        <v>255</v>
      </c>
      <c r="E90" s="13">
        <v>272</v>
      </c>
      <c r="F90" s="13">
        <v>342</v>
      </c>
      <c r="G90" s="13">
        <v>391</v>
      </c>
      <c r="H90" s="13">
        <v>383</v>
      </c>
      <c r="I90" s="13">
        <v>394</v>
      </c>
      <c r="J90" s="13">
        <v>387</v>
      </c>
      <c r="K90" s="13">
        <v>391</v>
      </c>
      <c r="L90" s="13">
        <v>410</v>
      </c>
      <c r="M90" s="13">
        <v>424</v>
      </c>
      <c r="N90" s="13">
        <v>460</v>
      </c>
      <c r="O90" s="13">
        <v>473</v>
      </c>
      <c r="P90" s="13">
        <v>476</v>
      </c>
      <c r="Q90" s="13">
        <v>482</v>
      </c>
      <c r="R90" s="13">
        <v>484</v>
      </c>
      <c r="S90" s="13">
        <v>501</v>
      </c>
      <c r="T90" s="13">
        <v>567</v>
      </c>
      <c r="U90" s="13">
        <v>549</v>
      </c>
      <c r="V90" s="13">
        <v>577</v>
      </c>
      <c r="W90" s="13">
        <v>625</v>
      </c>
      <c r="X90" s="47">
        <f t="shared" si="41"/>
        <v>4.6463232085392825E-2</v>
      </c>
    </row>
    <row r="91" spans="1:24" hidden="1" x14ac:dyDescent="0.25">
      <c r="A91" s="21" t="s">
        <v>177</v>
      </c>
      <c r="B91" s="21" t="s">
        <v>89</v>
      </c>
      <c r="C91" s="13">
        <v>147</v>
      </c>
      <c r="D91" s="13">
        <v>174</v>
      </c>
      <c r="E91" s="13">
        <v>190</v>
      </c>
      <c r="F91" s="13">
        <v>196</v>
      </c>
      <c r="G91" s="13">
        <v>213</v>
      </c>
      <c r="H91" s="13">
        <v>226</v>
      </c>
      <c r="I91" s="13">
        <v>221</v>
      </c>
      <c r="J91" s="13">
        <v>235</v>
      </c>
      <c r="K91" s="13">
        <v>249</v>
      </c>
      <c r="L91" s="13">
        <v>263</v>
      </c>
      <c r="M91" s="13">
        <v>282</v>
      </c>
      <c r="N91" s="13">
        <v>297</v>
      </c>
      <c r="O91" s="13">
        <v>326</v>
      </c>
      <c r="P91" s="13">
        <v>336</v>
      </c>
      <c r="Q91" s="13">
        <v>343</v>
      </c>
      <c r="R91" s="13">
        <v>359</v>
      </c>
      <c r="S91" s="13">
        <v>361</v>
      </c>
      <c r="T91" s="13">
        <v>374</v>
      </c>
      <c r="U91" s="13">
        <v>383</v>
      </c>
      <c r="V91" s="13">
        <v>399</v>
      </c>
      <c r="W91" s="13">
        <v>401</v>
      </c>
      <c r="X91" s="47">
        <f t="shared" si="41"/>
        <v>5.145660114349293E-2</v>
      </c>
    </row>
    <row r="92" spans="1:24" hidden="1" x14ac:dyDescent="0.25">
      <c r="A92" s="21" t="s">
        <v>178</v>
      </c>
      <c r="B92" s="21" t="s">
        <v>89</v>
      </c>
      <c r="C92" s="13">
        <v>1210</v>
      </c>
      <c r="D92" s="13">
        <v>1274</v>
      </c>
      <c r="E92" s="13">
        <v>1427</v>
      </c>
      <c r="F92" s="13">
        <v>1620</v>
      </c>
      <c r="G92" s="13">
        <v>1656</v>
      </c>
      <c r="H92" s="13">
        <v>1702</v>
      </c>
      <c r="I92" s="13">
        <v>1756</v>
      </c>
      <c r="J92" s="13">
        <v>1831</v>
      </c>
      <c r="K92" s="13">
        <v>1959</v>
      </c>
      <c r="L92" s="13">
        <v>2025</v>
      </c>
      <c r="M92" s="13">
        <v>2054</v>
      </c>
      <c r="N92" s="13">
        <v>2163</v>
      </c>
      <c r="O92" s="13">
        <v>2209</v>
      </c>
      <c r="P92" s="13">
        <v>2186</v>
      </c>
      <c r="Q92" s="13">
        <v>2317</v>
      </c>
      <c r="R92" s="13">
        <v>2424</v>
      </c>
      <c r="S92" s="13">
        <v>2535</v>
      </c>
      <c r="T92" s="13">
        <v>2624</v>
      </c>
      <c r="U92" s="13">
        <v>2614</v>
      </c>
      <c r="V92" s="13">
        <v>2708</v>
      </c>
      <c r="W92" s="13">
        <v>2872</v>
      </c>
      <c r="X92" s="47">
        <f t="shared" si="41"/>
        <v>4.4166975175036427E-2</v>
      </c>
    </row>
    <row r="93" spans="1:24" hidden="1" x14ac:dyDescent="0.25">
      <c r="A93" s="21" t="s">
        <v>179</v>
      </c>
      <c r="B93" s="21" t="s">
        <v>89</v>
      </c>
      <c r="C93" s="13">
        <v>651</v>
      </c>
      <c r="D93" s="13">
        <v>714</v>
      </c>
      <c r="E93" s="13">
        <v>816</v>
      </c>
      <c r="F93" s="13">
        <v>875</v>
      </c>
      <c r="G93" s="13">
        <v>947</v>
      </c>
      <c r="H93" s="13">
        <v>978</v>
      </c>
      <c r="I93" s="13">
        <v>1108</v>
      </c>
      <c r="J93" s="13">
        <v>1152</v>
      </c>
      <c r="K93" s="13">
        <v>1213</v>
      </c>
      <c r="L93" s="13">
        <v>1230</v>
      </c>
      <c r="M93" s="13">
        <v>1241</v>
      </c>
      <c r="N93" s="13">
        <v>1292</v>
      </c>
      <c r="O93" s="13">
        <v>1304</v>
      </c>
      <c r="P93" s="13">
        <v>1343</v>
      </c>
      <c r="Q93" s="13">
        <v>1485</v>
      </c>
      <c r="R93" s="13">
        <v>1586</v>
      </c>
      <c r="S93" s="13">
        <v>1591</v>
      </c>
      <c r="T93" s="13">
        <v>1599</v>
      </c>
      <c r="U93" s="13">
        <v>1645</v>
      </c>
      <c r="V93" s="13">
        <v>1714</v>
      </c>
      <c r="W93" s="13">
        <v>1767</v>
      </c>
      <c r="X93" s="47">
        <f t="shared" si="41"/>
        <v>5.1193769300988956E-2</v>
      </c>
    </row>
    <row r="94" spans="1:24" hidden="1" x14ac:dyDescent="0.25">
      <c r="A94" s="43" t="s">
        <v>180</v>
      </c>
      <c r="B94" s="21" t="s">
        <v>89</v>
      </c>
      <c r="C94" s="13">
        <f t="shared" ref="C94:W94" si="42">C91+C90+C89+C87+C86</f>
        <v>998</v>
      </c>
      <c r="D94" s="13">
        <f t="shared" si="42"/>
        <v>1058</v>
      </c>
      <c r="E94" s="13">
        <f t="shared" si="42"/>
        <v>1090</v>
      </c>
      <c r="F94" s="13">
        <f t="shared" si="42"/>
        <v>1189</v>
      </c>
      <c r="G94" s="13">
        <f t="shared" si="42"/>
        <v>1322</v>
      </c>
      <c r="H94" s="13">
        <f t="shared" si="42"/>
        <v>1392</v>
      </c>
      <c r="I94" s="13">
        <f t="shared" si="42"/>
        <v>1416</v>
      </c>
      <c r="J94" s="13">
        <f t="shared" si="42"/>
        <v>1508</v>
      </c>
      <c r="K94" s="13">
        <f t="shared" si="42"/>
        <v>1582</v>
      </c>
      <c r="L94" s="13">
        <f t="shared" si="42"/>
        <v>1677</v>
      </c>
      <c r="M94" s="13">
        <f t="shared" si="42"/>
        <v>1712</v>
      </c>
      <c r="N94" s="13">
        <f t="shared" si="42"/>
        <v>1774</v>
      </c>
      <c r="O94" s="13">
        <f t="shared" si="42"/>
        <v>1824</v>
      </c>
      <c r="P94" s="13">
        <f t="shared" si="42"/>
        <v>1855</v>
      </c>
      <c r="Q94" s="13">
        <f t="shared" si="42"/>
        <v>1897</v>
      </c>
      <c r="R94" s="13">
        <f t="shared" si="42"/>
        <v>1956</v>
      </c>
      <c r="S94" s="13">
        <f t="shared" si="42"/>
        <v>2025</v>
      </c>
      <c r="T94" s="13">
        <f t="shared" si="42"/>
        <v>2134</v>
      </c>
      <c r="U94" s="13">
        <f t="shared" si="42"/>
        <v>2156</v>
      </c>
      <c r="V94" s="13">
        <f t="shared" si="42"/>
        <v>2231</v>
      </c>
      <c r="W94" s="13">
        <f t="shared" si="42"/>
        <v>2390</v>
      </c>
      <c r="X94" s="47">
        <f t="shared" si="41"/>
        <v>4.4632102524833517E-2</v>
      </c>
    </row>
    <row r="95" spans="1:24" hidden="1" x14ac:dyDescent="0.25">
      <c r="A95" s="43" t="s">
        <v>181</v>
      </c>
      <c r="B95" s="21" t="s">
        <v>89</v>
      </c>
      <c r="C95" s="13">
        <f t="shared" ref="C95:W95" si="43">C94+C93+C92+C88+C85</f>
        <v>4753</v>
      </c>
      <c r="D95" s="13">
        <f t="shared" si="43"/>
        <v>5063</v>
      </c>
      <c r="E95" s="13">
        <f t="shared" si="43"/>
        <v>5519</v>
      </c>
      <c r="F95" s="13">
        <f t="shared" si="43"/>
        <v>6144</v>
      </c>
      <c r="G95" s="13">
        <f t="shared" si="43"/>
        <v>6576</v>
      </c>
      <c r="H95" s="13">
        <f t="shared" si="43"/>
        <v>6945</v>
      </c>
      <c r="I95" s="13">
        <f t="shared" si="43"/>
        <v>7302</v>
      </c>
      <c r="J95" s="13">
        <f t="shared" si="43"/>
        <v>7722</v>
      </c>
      <c r="K95" s="13">
        <f t="shared" si="43"/>
        <v>8108</v>
      </c>
      <c r="L95" s="13">
        <f t="shared" si="43"/>
        <v>8386</v>
      </c>
      <c r="M95" s="13">
        <f t="shared" si="43"/>
        <v>8802</v>
      </c>
      <c r="N95" s="13">
        <f t="shared" si="43"/>
        <v>9202</v>
      </c>
      <c r="O95" s="13">
        <f t="shared" si="43"/>
        <v>9446</v>
      </c>
      <c r="P95" s="13">
        <f t="shared" si="43"/>
        <v>9769</v>
      </c>
      <c r="Q95" s="13">
        <f t="shared" si="43"/>
        <v>10262</v>
      </c>
      <c r="R95" s="13">
        <f t="shared" si="43"/>
        <v>10714</v>
      </c>
      <c r="S95" s="13">
        <f t="shared" si="43"/>
        <v>10931</v>
      </c>
      <c r="T95" s="13">
        <f t="shared" si="43"/>
        <v>11444</v>
      </c>
      <c r="U95" s="13">
        <f t="shared" si="43"/>
        <v>11770</v>
      </c>
      <c r="V95" s="13">
        <f t="shared" si="43"/>
        <v>12213</v>
      </c>
      <c r="W95" s="13">
        <f t="shared" si="43"/>
        <v>12899</v>
      </c>
      <c r="X95" s="47">
        <f t="shared" si="41"/>
        <v>5.1185620543647614E-2</v>
      </c>
    </row>
    <row r="96" spans="1:24" hidden="1" x14ac:dyDescent="0.25">
      <c r="A96" s="21" t="s">
        <v>171</v>
      </c>
      <c r="B96" s="21" t="s">
        <v>90</v>
      </c>
      <c r="C96" s="13">
        <v>267</v>
      </c>
      <c r="D96" s="13">
        <v>263</v>
      </c>
      <c r="E96" s="13">
        <v>297</v>
      </c>
      <c r="F96" s="13">
        <v>300</v>
      </c>
      <c r="G96" s="13">
        <v>317</v>
      </c>
      <c r="H96" s="13">
        <v>332</v>
      </c>
      <c r="I96" s="13">
        <v>368</v>
      </c>
      <c r="J96" s="13">
        <v>383</v>
      </c>
      <c r="K96" s="13">
        <v>423</v>
      </c>
      <c r="L96" s="13">
        <v>418</v>
      </c>
      <c r="M96" s="13">
        <v>431</v>
      </c>
      <c r="N96" s="13">
        <v>446</v>
      </c>
      <c r="O96" s="13">
        <v>424</v>
      </c>
      <c r="P96" s="13">
        <v>448</v>
      </c>
      <c r="Q96" s="13">
        <v>428</v>
      </c>
      <c r="R96" s="13">
        <v>453</v>
      </c>
      <c r="S96" s="13">
        <v>486</v>
      </c>
      <c r="T96" s="13">
        <v>450</v>
      </c>
      <c r="U96" s="13">
        <v>457</v>
      </c>
      <c r="V96" s="13">
        <v>452</v>
      </c>
      <c r="W96" s="13">
        <v>402</v>
      </c>
      <c r="X96" s="47">
        <f t="shared" ref="X96:X106" si="44">_xlfn.RRI(20,C96,W96)</f>
        <v>2.0670915653233868E-2</v>
      </c>
    </row>
    <row r="97" spans="1:24" hidden="1" x14ac:dyDescent="0.25">
      <c r="A97" s="21" t="s">
        <v>172</v>
      </c>
      <c r="B97" s="21" t="s">
        <v>90</v>
      </c>
      <c r="C97" s="13">
        <v>106</v>
      </c>
      <c r="D97" s="13">
        <v>104</v>
      </c>
      <c r="E97" s="13">
        <v>123</v>
      </c>
      <c r="F97" s="13">
        <v>121</v>
      </c>
      <c r="G97" s="13">
        <v>125</v>
      </c>
      <c r="H97" s="13">
        <v>126</v>
      </c>
      <c r="I97" s="13">
        <v>134</v>
      </c>
      <c r="J97" s="13">
        <v>135</v>
      </c>
      <c r="K97" s="13">
        <v>131</v>
      </c>
      <c r="L97" s="13">
        <v>120</v>
      </c>
      <c r="M97" s="13">
        <v>116</v>
      </c>
      <c r="N97" s="13">
        <v>117</v>
      </c>
      <c r="O97" s="13">
        <v>118</v>
      </c>
      <c r="P97" s="13">
        <v>118</v>
      </c>
      <c r="Q97" s="13">
        <v>119</v>
      </c>
      <c r="R97" s="13">
        <v>124</v>
      </c>
      <c r="S97" s="13">
        <v>128</v>
      </c>
      <c r="T97" s="13">
        <v>126</v>
      </c>
      <c r="U97" s="13">
        <v>128</v>
      </c>
      <c r="V97" s="13">
        <v>132</v>
      </c>
      <c r="W97" s="13">
        <v>124</v>
      </c>
      <c r="X97" s="47">
        <f t="shared" si="44"/>
        <v>7.8729535638959458E-3</v>
      </c>
    </row>
    <row r="98" spans="1:24" hidden="1" x14ac:dyDescent="0.25">
      <c r="A98" s="21" t="s">
        <v>173</v>
      </c>
      <c r="B98" s="21" t="s">
        <v>90</v>
      </c>
      <c r="C98" s="13">
        <v>126</v>
      </c>
      <c r="D98" s="13">
        <v>112</v>
      </c>
      <c r="E98" s="13">
        <v>122</v>
      </c>
      <c r="F98" s="13">
        <v>133</v>
      </c>
      <c r="G98" s="13">
        <v>155</v>
      </c>
      <c r="H98" s="13">
        <v>196</v>
      </c>
      <c r="I98" s="13">
        <v>258</v>
      </c>
      <c r="J98" s="13">
        <v>356</v>
      </c>
      <c r="K98" s="13">
        <v>441</v>
      </c>
      <c r="L98" s="13">
        <v>585</v>
      </c>
      <c r="M98" s="13">
        <v>516</v>
      </c>
      <c r="N98" s="13">
        <v>581</v>
      </c>
      <c r="O98" s="13">
        <v>550</v>
      </c>
      <c r="P98" s="13">
        <v>555</v>
      </c>
      <c r="Q98" s="13">
        <v>555</v>
      </c>
      <c r="R98" s="13">
        <v>578</v>
      </c>
      <c r="S98" s="13">
        <v>549</v>
      </c>
      <c r="T98" s="13">
        <v>539</v>
      </c>
      <c r="U98" s="13">
        <v>525</v>
      </c>
      <c r="V98" s="13">
        <v>500</v>
      </c>
      <c r="W98" s="13">
        <v>531</v>
      </c>
      <c r="X98" s="47">
        <f t="shared" si="44"/>
        <v>7.4573679501866774E-2</v>
      </c>
    </row>
    <row r="99" spans="1:24" hidden="1" x14ac:dyDescent="0.25">
      <c r="A99" s="21" t="s">
        <v>174</v>
      </c>
      <c r="B99" s="21" t="s">
        <v>90</v>
      </c>
      <c r="C99" s="13">
        <v>3057</v>
      </c>
      <c r="D99" s="13">
        <v>3214</v>
      </c>
      <c r="E99" s="13">
        <v>3430</v>
      </c>
      <c r="F99" s="13">
        <v>3694</v>
      </c>
      <c r="G99" s="13">
        <v>4030</v>
      </c>
      <c r="H99" s="13">
        <v>4411</v>
      </c>
      <c r="I99" s="13">
        <v>4545</v>
      </c>
      <c r="J99" s="13">
        <v>4684</v>
      </c>
      <c r="K99" s="13">
        <v>4783</v>
      </c>
      <c r="L99" s="13">
        <v>4922</v>
      </c>
      <c r="M99" s="13">
        <v>4933</v>
      </c>
      <c r="N99" s="13">
        <v>5106</v>
      </c>
      <c r="O99" s="13">
        <v>5076</v>
      </c>
      <c r="P99" s="13">
        <v>5057</v>
      </c>
      <c r="Q99" s="13">
        <v>5079</v>
      </c>
      <c r="R99" s="13">
        <v>5193</v>
      </c>
      <c r="S99" s="13">
        <v>5233</v>
      </c>
      <c r="T99" s="13">
        <v>5223</v>
      </c>
      <c r="U99" s="13">
        <v>5308</v>
      </c>
      <c r="V99" s="13">
        <v>5496</v>
      </c>
      <c r="W99" s="13">
        <v>5652</v>
      </c>
      <c r="X99" s="47">
        <f t="shared" si="44"/>
        <v>3.1205773140727588E-2</v>
      </c>
    </row>
    <row r="100" spans="1:24" hidden="1" x14ac:dyDescent="0.25">
      <c r="A100" s="21" t="s">
        <v>175</v>
      </c>
      <c r="B100" s="21" t="s">
        <v>90</v>
      </c>
      <c r="C100" s="13">
        <v>460</v>
      </c>
      <c r="D100" s="13">
        <v>467</v>
      </c>
      <c r="E100" s="13">
        <v>531</v>
      </c>
      <c r="F100" s="13">
        <v>562</v>
      </c>
      <c r="G100" s="13">
        <v>585</v>
      </c>
      <c r="H100" s="13">
        <v>611</v>
      </c>
      <c r="I100" s="13">
        <v>626</v>
      </c>
      <c r="J100" s="13">
        <v>660</v>
      </c>
      <c r="K100" s="13">
        <v>662</v>
      </c>
      <c r="L100" s="13">
        <v>688</v>
      </c>
      <c r="M100" s="13">
        <v>680</v>
      </c>
      <c r="N100" s="13">
        <v>657</v>
      </c>
      <c r="O100" s="13">
        <v>633</v>
      </c>
      <c r="P100" s="13">
        <v>610</v>
      </c>
      <c r="Q100" s="13">
        <v>585</v>
      </c>
      <c r="R100" s="13">
        <v>597</v>
      </c>
      <c r="S100" s="13">
        <v>640</v>
      </c>
      <c r="T100" s="13">
        <v>628</v>
      </c>
      <c r="U100" s="13">
        <v>619</v>
      </c>
      <c r="V100" s="13">
        <v>609</v>
      </c>
      <c r="W100" s="13">
        <v>698</v>
      </c>
      <c r="X100" s="47">
        <f t="shared" si="44"/>
        <v>2.1068502700491321E-2</v>
      </c>
    </row>
    <row r="101" spans="1:24" hidden="1" x14ac:dyDescent="0.25">
      <c r="A101" s="21" t="s">
        <v>176</v>
      </c>
      <c r="B101" s="21" t="s">
        <v>90</v>
      </c>
      <c r="C101" s="13">
        <v>481</v>
      </c>
      <c r="D101" s="13">
        <v>498</v>
      </c>
      <c r="E101" s="13">
        <v>487</v>
      </c>
      <c r="F101" s="13">
        <v>486</v>
      </c>
      <c r="G101" s="13">
        <v>538</v>
      </c>
      <c r="H101" s="13">
        <v>562</v>
      </c>
      <c r="I101" s="13">
        <v>459</v>
      </c>
      <c r="J101" s="13">
        <v>483</v>
      </c>
      <c r="K101" s="13">
        <v>447</v>
      </c>
      <c r="L101" s="13">
        <v>532</v>
      </c>
      <c r="M101" s="13">
        <v>1003</v>
      </c>
      <c r="N101" s="13">
        <v>1028</v>
      </c>
      <c r="O101" s="13">
        <v>947</v>
      </c>
      <c r="P101" s="13">
        <v>934</v>
      </c>
      <c r="Q101" s="13">
        <v>1029</v>
      </c>
      <c r="R101" s="13">
        <v>1040</v>
      </c>
      <c r="S101" s="13">
        <v>1067</v>
      </c>
      <c r="T101" s="13">
        <v>1129</v>
      </c>
      <c r="U101" s="13">
        <v>1149</v>
      </c>
      <c r="V101" s="13">
        <v>1197</v>
      </c>
      <c r="W101" s="13">
        <v>1344</v>
      </c>
      <c r="X101" s="47">
        <f t="shared" si="44"/>
        <v>5.2719601744644295E-2</v>
      </c>
    </row>
    <row r="102" spans="1:24" hidden="1" x14ac:dyDescent="0.25">
      <c r="A102" s="21" t="s">
        <v>177</v>
      </c>
      <c r="B102" s="21" t="s">
        <v>90</v>
      </c>
      <c r="C102" s="13">
        <v>144</v>
      </c>
      <c r="D102" s="13">
        <v>146</v>
      </c>
      <c r="E102" s="13">
        <v>161</v>
      </c>
      <c r="F102" s="13">
        <v>167</v>
      </c>
      <c r="G102" s="13">
        <v>170</v>
      </c>
      <c r="H102" s="13">
        <v>172</v>
      </c>
      <c r="I102" s="13">
        <v>180</v>
      </c>
      <c r="J102" s="13">
        <v>189</v>
      </c>
      <c r="K102" s="13">
        <v>197</v>
      </c>
      <c r="L102" s="13">
        <v>194</v>
      </c>
      <c r="M102" s="13">
        <v>194</v>
      </c>
      <c r="N102" s="13">
        <v>205</v>
      </c>
      <c r="O102" s="13">
        <v>213</v>
      </c>
      <c r="P102" s="13">
        <v>213</v>
      </c>
      <c r="Q102" s="13">
        <v>230</v>
      </c>
      <c r="R102" s="13">
        <v>251</v>
      </c>
      <c r="S102" s="13">
        <v>276</v>
      </c>
      <c r="T102" s="13">
        <v>286</v>
      </c>
      <c r="U102" s="13">
        <v>316</v>
      </c>
      <c r="V102" s="13">
        <v>324</v>
      </c>
      <c r="W102" s="13">
        <v>327</v>
      </c>
      <c r="X102" s="47">
        <f t="shared" si="44"/>
        <v>4.185975648333673E-2</v>
      </c>
    </row>
    <row r="103" spans="1:24" hidden="1" x14ac:dyDescent="0.25">
      <c r="A103" s="21" t="s">
        <v>178</v>
      </c>
      <c r="B103" s="21" t="s">
        <v>90</v>
      </c>
      <c r="C103" s="13">
        <v>1240</v>
      </c>
      <c r="D103" s="13">
        <v>1387</v>
      </c>
      <c r="E103" s="13">
        <v>1528</v>
      </c>
      <c r="F103" s="13">
        <v>1607</v>
      </c>
      <c r="G103" s="13">
        <v>1775</v>
      </c>
      <c r="H103" s="13">
        <v>1789</v>
      </c>
      <c r="I103" s="13">
        <v>1877</v>
      </c>
      <c r="J103" s="13">
        <v>2054</v>
      </c>
      <c r="K103" s="13">
        <v>2183</v>
      </c>
      <c r="L103" s="13">
        <v>2180</v>
      </c>
      <c r="M103" s="13">
        <v>2186</v>
      </c>
      <c r="N103" s="13">
        <v>2362</v>
      </c>
      <c r="O103" s="13">
        <v>2437</v>
      </c>
      <c r="P103" s="13">
        <v>2557</v>
      </c>
      <c r="Q103" s="13">
        <v>2645</v>
      </c>
      <c r="R103" s="13">
        <v>2767</v>
      </c>
      <c r="S103" s="13">
        <v>2858</v>
      </c>
      <c r="T103" s="13">
        <v>3017</v>
      </c>
      <c r="U103" s="13">
        <v>3194</v>
      </c>
      <c r="V103" s="13">
        <v>3341</v>
      </c>
      <c r="W103" s="13">
        <v>3348</v>
      </c>
      <c r="X103" s="47">
        <f t="shared" si="44"/>
        <v>5.091644541171525E-2</v>
      </c>
    </row>
    <row r="104" spans="1:24" hidden="1" x14ac:dyDescent="0.25">
      <c r="A104" s="21" t="s">
        <v>179</v>
      </c>
      <c r="B104" s="21" t="s">
        <v>90</v>
      </c>
      <c r="C104" s="13">
        <v>411</v>
      </c>
      <c r="D104" s="13">
        <v>446</v>
      </c>
      <c r="E104" s="13">
        <v>488</v>
      </c>
      <c r="F104" s="13">
        <v>575</v>
      </c>
      <c r="G104" s="13">
        <v>664</v>
      </c>
      <c r="H104" s="13">
        <v>707</v>
      </c>
      <c r="I104" s="13">
        <v>805</v>
      </c>
      <c r="J104" s="13">
        <v>907</v>
      </c>
      <c r="K104" s="13">
        <v>957</v>
      </c>
      <c r="L104" s="13">
        <v>1062</v>
      </c>
      <c r="M104" s="13">
        <v>1052</v>
      </c>
      <c r="N104" s="13">
        <v>1036</v>
      </c>
      <c r="O104" s="13">
        <v>1029</v>
      </c>
      <c r="P104" s="13">
        <v>1090</v>
      </c>
      <c r="Q104" s="13">
        <v>1304</v>
      </c>
      <c r="R104" s="13">
        <v>1498</v>
      </c>
      <c r="S104" s="13">
        <v>1614</v>
      </c>
      <c r="T104" s="13">
        <v>1734</v>
      </c>
      <c r="U104" s="13">
        <v>1790</v>
      </c>
      <c r="V104" s="13">
        <v>1882</v>
      </c>
      <c r="W104" s="13">
        <v>1956</v>
      </c>
      <c r="X104" s="47">
        <f t="shared" si="44"/>
        <v>8.1126098596957075E-2</v>
      </c>
    </row>
    <row r="105" spans="1:24" hidden="1" x14ac:dyDescent="0.25">
      <c r="A105" s="43" t="s">
        <v>180</v>
      </c>
      <c r="B105" s="21" t="s">
        <v>90</v>
      </c>
      <c r="C105" s="13">
        <f t="shared" ref="C105:W105" si="45">C102+C101+C100+C98+C97</f>
        <v>1317</v>
      </c>
      <c r="D105" s="13">
        <f t="shared" si="45"/>
        <v>1327</v>
      </c>
      <c r="E105" s="13">
        <f t="shared" si="45"/>
        <v>1424</v>
      </c>
      <c r="F105" s="13">
        <f t="shared" si="45"/>
        <v>1469</v>
      </c>
      <c r="G105" s="13">
        <f t="shared" si="45"/>
        <v>1573</v>
      </c>
      <c r="H105" s="13">
        <f t="shared" si="45"/>
        <v>1667</v>
      </c>
      <c r="I105" s="13">
        <f t="shared" si="45"/>
        <v>1657</v>
      </c>
      <c r="J105" s="13">
        <f t="shared" si="45"/>
        <v>1823</v>
      </c>
      <c r="K105" s="13">
        <f t="shared" si="45"/>
        <v>1878</v>
      </c>
      <c r="L105" s="13">
        <f t="shared" si="45"/>
        <v>2119</v>
      </c>
      <c r="M105" s="13">
        <f t="shared" si="45"/>
        <v>2509</v>
      </c>
      <c r="N105" s="13">
        <f t="shared" si="45"/>
        <v>2588</v>
      </c>
      <c r="O105" s="13">
        <f t="shared" si="45"/>
        <v>2461</v>
      </c>
      <c r="P105" s="13">
        <f t="shared" si="45"/>
        <v>2430</v>
      </c>
      <c r="Q105" s="13">
        <f t="shared" si="45"/>
        <v>2518</v>
      </c>
      <c r="R105" s="13">
        <f t="shared" si="45"/>
        <v>2590</v>
      </c>
      <c r="S105" s="13">
        <f t="shared" si="45"/>
        <v>2660</v>
      </c>
      <c r="T105" s="13">
        <f t="shared" si="45"/>
        <v>2708</v>
      </c>
      <c r="U105" s="13">
        <f t="shared" si="45"/>
        <v>2737</v>
      </c>
      <c r="V105" s="13">
        <f t="shared" si="45"/>
        <v>2762</v>
      </c>
      <c r="W105" s="13">
        <f t="shared" si="45"/>
        <v>3024</v>
      </c>
      <c r="X105" s="47">
        <f t="shared" si="44"/>
        <v>4.2436958894343402E-2</v>
      </c>
    </row>
    <row r="106" spans="1:24" hidden="1" x14ac:dyDescent="0.25">
      <c r="A106" s="43" t="s">
        <v>181</v>
      </c>
      <c r="B106" s="21" t="s">
        <v>90</v>
      </c>
      <c r="C106" s="13">
        <f t="shared" ref="C106:W106" si="46">C105+C104+C103+C99+C96</f>
        <v>6292</v>
      </c>
      <c r="D106" s="13">
        <f t="shared" si="46"/>
        <v>6637</v>
      </c>
      <c r="E106" s="13">
        <f t="shared" si="46"/>
        <v>7167</v>
      </c>
      <c r="F106" s="13">
        <f t="shared" si="46"/>
        <v>7645</v>
      </c>
      <c r="G106" s="13">
        <f t="shared" si="46"/>
        <v>8359</v>
      </c>
      <c r="H106" s="13">
        <f t="shared" si="46"/>
        <v>8906</v>
      </c>
      <c r="I106" s="13">
        <f t="shared" si="46"/>
        <v>9252</v>
      </c>
      <c r="J106" s="13">
        <f t="shared" si="46"/>
        <v>9851</v>
      </c>
      <c r="K106" s="13">
        <f t="shared" si="46"/>
        <v>10224</v>
      </c>
      <c r="L106" s="13">
        <f t="shared" si="46"/>
        <v>10701</v>
      </c>
      <c r="M106" s="13">
        <f t="shared" si="46"/>
        <v>11111</v>
      </c>
      <c r="N106" s="13">
        <f t="shared" si="46"/>
        <v>11538</v>
      </c>
      <c r="O106" s="13">
        <f t="shared" si="46"/>
        <v>11427</v>
      </c>
      <c r="P106" s="13">
        <f t="shared" si="46"/>
        <v>11582</v>
      </c>
      <c r="Q106" s="13">
        <f t="shared" si="46"/>
        <v>11974</v>
      </c>
      <c r="R106" s="13">
        <f t="shared" si="46"/>
        <v>12501</v>
      </c>
      <c r="S106" s="13">
        <f t="shared" si="46"/>
        <v>12851</v>
      </c>
      <c r="T106" s="13">
        <f t="shared" si="46"/>
        <v>13132</v>
      </c>
      <c r="U106" s="13">
        <f t="shared" si="46"/>
        <v>13486</v>
      </c>
      <c r="V106" s="13">
        <f t="shared" si="46"/>
        <v>13933</v>
      </c>
      <c r="W106" s="13">
        <f t="shared" si="46"/>
        <v>14382</v>
      </c>
      <c r="X106" s="47">
        <f t="shared" si="44"/>
        <v>4.2201103149728247E-2</v>
      </c>
    </row>
    <row r="107" spans="1:24" hidden="1" x14ac:dyDescent="0.25">
      <c r="A107" s="21" t="s">
        <v>171</v>
      </c>
      <c r="B107" s="21" t="s">
        <v>112</v>
      </c>
      <c r="C107" s="13">
        <v>203</v>
      </c>
      <c r="D107" s="13">
        <v>215</v>
      </c>
      <c r="E107" s="13">
        <v>232</v>
      </c>
      <c r="F107" s="13">
        <v>225</v>
      </c>
      <c r="G107" s="13">
        <v>263</v>
      </c>
      <c r="H107" s="13">
        <v>271</v>
      </c>
      <c r="I107" s="13">
        <v>286</v>
      </c>
      <c r="J107" s="13">
        <v>297</v>
      </c>
      <c r="K107" s="13">
        <v>297</v>
      </c>
      <c r="L107" s="13">
        <v>285</v>
      </c>
      <c r="M107" s="13">
        <v>288</v>
      </c>
      <c r="N107" s="13">
        <v>295</v>
      </c>
      <c r="O107" s="13">
        <v>317</v>
      </c>
      <c r="P107" s="13">
        <v>313</v>
      </c>
      <c r="Q107" s="13">
        <v>319</v>
      </c>
      <c r="R107" s="13">
        <v>326</v>
      </c>
      <c r="S107" s="13">
        <v>321</v>
      </c>
      <c r="T107" s="13">
        <v>369</v>
      </c>
      <c r="U107" s="13">
        <v>387</v>
      </c>
      <c r="V107" s="13">
        <v>411</v>
      </c>
      <c r="W107" s="13">
        <v>425</v>
      </c>
      <c r="X107" s="47">
        <f t="shared" ref="X107:X117" si="47">_xlfn.RRI(20,C107,W107)</f>
        <v>3.7635077152754715E-2</v>
      </c>
    </row>
    <row r="108" spans="1:24" hidden="1" x14ac:dyDescent="0.25">
      <c r="A108" s="21" t="s">
        <v>172</v>
      </c>
      <c r="B108" s="21" t="s">
        <v>112</v>
      </c>
      <c r="C108" s="13">
        <v>166</v>
      </c>
      <c r="D108" s="13">
        <v>156</v>
      </c>
      <c r="E108" s="13">
        <v>176</v>
      </c>
      <c r="F108" s="13">
        <v>181</v>
      </c>
      <c r="G108" s="13">
        <v>202</v>
      </c>
      <c r="H108" s="13">
        <v>223</v>
      </c>
      <c r="I108" s="13">
        <v>243</v>
      </c>
      <c r="J108" s="13">
        <v>270</v>
      </c>
      <c r="K108" s="13">
        <v>255</v>
      </c>
      <c r="L108" s="13">
        <v>239</v>
      </c>
      <c r="M108" s="13">
        <v>233</v>
      </c>
      <c r="N108" s="13">
        <v>232</v>
      </c>
      <c r="O108" s="13">
        <v>241</v>
      </c>
      <c r="P108" s="13">
        <v>244</v>
      </c>
      <c r="Q108" s="13">
        <v>252</v>
      </c>
      <c r="R108" s="13">
        <v>260</v>
      </c>
      <c r="S108" s="13">
        <v>264</v>
      </c>
      <c r="T108" s="13">
        <v>271</v>
      </c>
      <c r="U108" s="13">
        <v>280</v>
      </c>
      <c r="V108" s="13">
        <v>290</v>
      </c>
      <c r="W108" s="13">
        <v>275</v>
      </c>
      <c r="X108" s="47">
        <f t="shared" si="47"/>
        <v>2.5560369818926398E-2</v>
      </c>
    </row>
    <row r="109" spans="1:24" hidden="1" x14ac:dyDescent="0.25">
      <c r="A109" s="21" t="s">
        <v>173</v>
      </c>
      <c r="B109" s="21" t="s">
        <v>112</v>
      </c>
      <c r="C109" s="13">
        <v>156</v>
      </c>
      <c r="D109" s="13">
        <v>160</v>
      </c>
      <c r="E109" s="13">
        <v>165</v>
      </c>
      <c r="F109" s="13">
        <v>179</v>
      </c>
      <c r="G109" s="13">
        <v>201</v>
      </c>
      <c r="H109" s="13">
        <v>221</v>
      </c>
      <c r="I109" s="13">
        <v>236</v>
      </c>
      <c r="J109" s="13">
        <v>258</v>
      </c>
      <c r="K109" s="13">
        <v>278</v>
      </c>
      <c r="L109" s="13">
        <v>290</v>
      </c>
      <c r="M109" s="13">
        <v>292</v>
      </c>
      <c r="N109" s="13">
        <v>291</v>
      </c>
      <c r="O109" s="13">
        <v>288</v>
      </c>
      <c r="P109" s="13">
        <v>297</v>
      </c>
      <c r="Q109" s="13">
        <v>307</v>
      </c>
      <c r="R109" s="13">
        <v>320</v>
      </c>
      <c r="S109" s="13">
        <v>330</v>
      </c>
      <c r="T109" s="13">
        <v>343</v>
      </c>
      <c r="U109" s="13">
        <v>360</v>
      </c>
      <c r="V109" s="13">
        <v>375</v>
      </c>
      <c r="W109" s="13">
        <v>407</v>
      </c>
      <c r="X109" s="47">
        <f t="shared" si="47"/>
        <v>4.9115951848703654E-2</v>
      </c>
    </row>
    <row r="110" spans="1:24" hidden="1" x14ac:dyDescent="0.25">
      <c r="A110" s="21" t="s">
        <v>174</v>
      </c>
      <c r="B110" s="21" t="s">
        <v>112</v>
      </c>
      <c r="C110" s="13">
        <v>1435</v>
      </c>
      <c r="D110" s="13">
        <v>1515</v>
      </c>
      <c r="E110" s="13">
        <v>1636</v>
      </c>
      <c r="F110" s="13">
        <v>1712</v>
      </c>
      <c r="G110" s="13">
        <v>1801</v>
      </c>
      <c r="H110" s="13">
        <v>1883</v>
      </c>
      <c r="I110" s="13">
        <v>1994</v>
      </c>
      <c r="J110" s="13">
        <v>2080</v>
      </c>
      <c r="K110" s="13">
        <v>2127</v>
      </c>
      <c r="L110" s="13">
        <v>2280</v>
      </c>
      <c r="M110" s="13">
        <v>2367</v>
      </c>
      <c r="N110" s="13">
        <v>2352</v>
      </c>
      <c r="O110" s="13">
        <v>2489</v>
      </c>
      <c r="P110" s="13">
        <v>2503</v>
      </c>
      <c r="Q110" s="13">
        <v>2612</v>
      </c>
      <c r="R110" s="13">
        <v>2697</v>
      </c>
      <c r="S110" s="13">
        <v>2746</v>
      </c>
      <c r="T110" s="13">
        <v>2844</v>
      </c>
      <c r="U110" s="13">
        <v>2981</v>
      </c>
      <c r="V110" s="13">
        <v>3107</v>
      </c>
      <c r="W110" s="13">
        <v>3196</v>
      </c>
      <c r="X110" s="47">
        <f t="shared" si="47"/>
        <v>4.0849033990781214E-2</v>
      </c>
    </row>
    <row r="111" spans="1:24" hidden="1" x14ac:dyDescent="0.25">
      <c r="A111" s="21" t="s">
        <v>175</v>
      </c>
      <c r="B111" s="21" t="s">
        <v>112</v>
      </c>
      <c r="C111" s="13">
        <v>295</v>
      </c>
      <c r="D111" s="13">
        <v>308</v>
      </c>
      <c r="E111" s="13">
        <v>330</v>
      </c>
      <c r="F111" s="13">
        <v>347</v>
      </c>
      <c r="G111" s="13">
        <v>353</v>
      </c>
      <c r="H111" s="13">
        <v>361</v>
      </c>
      <c r="I111" s="13">
        <v>374</v>
      </c>
      <c r="J111" s="13">
        <v>406</v>
      </c>
      <c r="K111" s="13">
        <v>424</v>
      </c>
      <c r="L111" s="13">
        <v>441</v>
      </c>
      <c r="M111" s="13">
        <v>462</v>
      </c>
      <c r="N111" s="13">
        <v>496</v>
      </c>
      <c r="O111" s="13">
        <v>493</v>
      </c>
      <c r="P111" s="13">
        <v>487</v>
      </c>
      <c r="Q111" s="13">
        <v>481</v>
      </c>
      <c r="R111" s="13">
        <v>487</v>
      </c>
      <c r="S111" s="13">
        <v>500</v>
      </c>
      <c r="T111" s="13">
        <v>485</v>
      </c>
      <c r="U111" s="13">
        <v>488</v>
      </c>
      <c r="V111" s="13">
        <v>495</v>
      </c>
      <c r="W111" s="13">
        <v>541</v>
      </c>
      <c r="X111" s="47">
        <f t="shared" si="47"/>
        <v>3.0786595903352865E-2</v>
      </c>
    </row>
    <row r="112" spans="1:24" hidden="1" x14ac:dyDescent="0.25">
      <c r="A112" s="21" t="s">
        <v>176</v>
      </c>
      <c r="B112" s="21" t="s">
        <v>112</v>
      </c>
      <c r="C112" s="13">
        <v>152</v>
      </c>
      <c r="D112" s="13">
        <v>178</v>
      </c>
      <c r="E112" s="13">
        <v>179</v>
      </c>
      <c r="F112" s="13">
        <v>189</v>
      </c>
      <c r="G112" s="13">
        <v>190</v>
      </c>
      <c r="H112" s="13">
        <v>196</v>
      </c>
      <c r="I112" s="13">
        <v>209</v>
      </c>
      <c r="J112" s="13">
        <v>229</v>
      </c>
      <c r="K112" s="13">
        <v>235</v>
      </c>
      <c r="L112" s="13">
        <v>241</v>
      </c>
      <c r="M112" s="13">
        <v>252</v>
      </c>
      <c r="N112" s="13">
        <v>232</v>
      </c>
      <c r="O112" s="13">
        <v>241</v>
      </c>
      <c r="P112" s="13">
        <v>251</v>
      </c>
      <c r="Q112" s="13">
        <v>255</v>
      </c>
      <c r="R112" s="13">
        <v>260</v>
      </c>
      <c r="S112" s="13">
        <v>275</v>
      </c>
      <c r="T112" s="13">
        <v>293</v>
      </c>
      <c r="U112" s="13">
        <v>283</v>
      </c>
      <c r="V112" s="13">
        <v>284</v>
      </c>
      <c r="W112" s="13">
        <v>295</v>
      </c>
      <c r="X112" s="47">
        <f t="shared" si="47"/>
        <v>3.3710485060796991E-2</v>
      </c>
    </row>
    <row r="113" spans="1:24" hidden="1" x14ac:dyDescent="0.25">
      <c r="A113" s="21" t="s">
        <v>177</v>
      </c>
      <c r="B113" s="21" t="s">
        <v>112</v>
      </c>
      <c r="C113" s="13">
        <v>148</v>
      </c>
      <c r="D113" s="13">
        <v>166</v>
      </c>
      <c r="E113" s="13">
        <v>174</v>
      </c>
      <c r="F113" s="13">
        <v>184</v>
      </c>
      <c r="G113" s="13">
        <v>195</v>
      </c>
      <c r="H113" s="13">
        <v>213</v>
      </c>
      <c r="I113" s="13">
        <v>215</v>
      </c>
      <c r="J113" s="13">
        <v>230</v>
      </c>
      <c r="K113" s="13">
        <v>253</v>
      </c>
      <c r="L113" s="13">
        <v>266</v>
      </c>
      <c r="M113" s="13">
        <v>276</v>
      </c>
      <c r="N113" s="13">
        <v>284</v>
      </c>
      <c r="O113" s="13">
        <v>285</v>
      </c>
      <c r="P113" s="13">
        <v>285</v>
      </c>
      <c r="Q113" s="13">
        <v>297</v>
      </c>
      <c r="R113" s="13">
        <v>311</v>
      </c>
      <c r="S113" s="13">
        <v>319</v>
      </c>
      <c r="T113" s="13">
        <v>332</v>
      </c>
      <c r="U113" s="13">
        <v>370</v>
      </c>
      <c r="V113" s="13">
        <v>370</v>
      </c>
      <c r="W113" s="13">
        <v>404</v>
      </c>
      <c r="X113" s="47">
        <f t="shared" si="47"/>
        <v>5.1492023403024945E-2</v>
      </c>
    </row>
    <row r="114" spans="1:24" hidden="1" x14ac:dyDescent="0.25">
      <c r="A114" s="21" t="s">
        <v>178</v>
      </c>
      <c r="B114" s="21" t="s">
        <v>112</v>
      </c>
      <c r="C114" s="13">
        <v>1207</v>
      </c>
      <c r="D114" s="13">
        <v>1307</v>
      </c>
      <c r="E114" s="13">
        <v>1383</v>
      </c>
      <c r="F114" s="13">
        <v>1495</v>
      </c>
      <c r="G114" s="13">
        <v>1570</v>
      </c>
      <c r="H114" s="13">
        <v>1641</v>
      </c>
      <c r="I114" s="13">
        <v>1716</v>
      </c>
      <c r="J114" s="13">
        <v>1790</v>
      </c>
      <c r="K114" s="13">
        <v>1910</v>
      </c>
      <c r="L114" s="13">
        <v>1954</v>
      </c>
      <c r="M114" s="13">
        <v>1955</v>
      </c>
      <c r="N114" s="13">
        <v>2043</v>
      </c>
      <c r="O114" s="13">
        <v>2106</v>
      </c>
      <c r="P114" s="13">
        <v>2122</v>
      </c>
      <c r="Q114" s="13">
        <v>2213</v>
      </c>
      <c r="R114" s="13">
        <v>2345</v>
      </c>
      <c r="S114" s="13">
        <v>2432</v>
      </c>
      <c r="T114" s="13">
        <v>2531</v>
      </c>
      <c r="U114" s="13">
        <v>2607</v>
      </c>
      <c r="V114" s="13">
        <v>2704</v>
      </c>
      <c r="W114" s="13">
        <v>2816</v>
      </c>
      <c r="X114" s="47">
        <f t="shared" si="47"/>
        <v>4.3268918800352552E-2</v>
      </c>
    </row>
    <row r="115" spans="1:24" hidden="1" x14ac:dyDescent="0.25">
      <c r="A115" s="21" t="s">
        <v>179</v>
      </c>
      <c r="B115" s="21" t="s">
        <v>112</v>
      </c>
      <c r="C115" s="13">
        <v>682</v>
      </c>
      <c r="D115" s="13">
        <v>719</v>
      </c>
      <c r="E115" s="13">
        <v>746</v>
      </c>
      <c r="F115" s="13">
        <v>814</v>
      </c>
      <c r="G115" s="13">
        <v>897</v>
      </c>
      <c r="H115" s="13">
        <v>945</v>
      </c>
      <c r="I115" s="13">
        <v>1025</v>
      </c>
      <c r="J115" s="13">
        <v>1048</v>
      </c>
      <c r="K115" s="13">
        <v>1077</v>
      </c>
      <c r="L115" s="13">
        <v>1122</v>
      </c>
      <c r="M115" s="13">
        <v>1143</v>
      </c>
      <c r="N115" s="13">
        <v>1151</v>
      </c>
      <c r="O115" s="13">
        <v>1150</v>
      </c>
      <c r="P115" s="13">
        <v>1100</v>
      </c>
      <c r="Q115" s="13">
        <v>1229</v>
      </c>
      <c r="R115" s="13">
        <v>1323</v>
      </c>
      <c r="S115" s="13">
        <v>1332</v>
      </c>
      <c r="T115" s="13">
        <v>1346</v>
      </c>
      <c r="U115" s="13">
        <v>1391</v>
      </c>
      <c r="V115" s="13">
        <v>1455</v>
      </c>
      <c r="W115" s="13">
        <v>1508</v>
      </c>
      <c r="X115" s="47">
        <f t="shared" si="47"/>
        <v>4.0473080204139311E-2</v>
      </c>
    </row>
    <row r="116" spans="1:24" hidden="1" x14ac:dyDescent="0.25">
      <c r="A116" s="43" t="s">
        <v>180</v>
      </c>
      <c r="B116" s="21" t="s">
        <v>112</v>
      </c>
      <c r="C116" s="13">
        <f t="shared" ref="C116:W116" si="48">C113+C112+C111+C109+C108</f>
        <v>917</v>
      </c>
      <c r="D116" s="13">
        <f t="shared" si="48"/>
        <v>968</v>
      </c>
      <c r="E116" s="13">
        <f t="shared" si="48"/>
        <v>1024</v>
      </c>
      <c r="F116" s="13">
        <f t="shared" si="48"/>
        <v>1080</v>
      </c>
      <c r="G116" s="13">
        <f t="shared" si="48"/>
        <v>1141</v>
      </c>
      <c r="H116" s="13">
        <f t="shared" si="48"/>
        <v>1214</v>
      </c>
      <c r="I116" s="13">
        <f t="shared" si="48"/>
        <v>1277</v>
      </c>
      <c r="J116" s="13">
        <f t="shared" si="48"/>
        <v>1393</v>
      </c>
      <c r="K116" s="13">
        <f t="shared" si="48"/>
        <v>1445</v>
      </c>
      <c r="L116" s="13">
        <f t="shared" si="48"/>
        <v>1477</v>
      </c>
      <c r="M116" s="13">
        <f t="shared" si="48"/>
        <v>1515</v>
      </c>
      <c r="N116" s="13">
        <f t="shared" si="48"/>
        <v>1535</v>
      </c>
      <c r="O116" s="13">
        <f t="shared" si="48"/>
        <v>1548</v>
      </c>
      <c r="P116" s="13">
        <f t="shared" si="48"/>
        <v>1564</v>
      </c>
      <c r="Q116" s="13">
        <f t="shared" si="48"/>
        <v>1592</v>
      </c>
      <c r="R116" s="13">
        <f t="shared" si="48"/>
        <v>1638</v>
      </c>
      <c r="S116" s="13">
        <f t="shared" si="48"/>
        <v>1688</v>
      </c>
      <c r="T116" s="13">
        <f t="shared" si="48"/>
        <v>1724</v>
      </c>
      <c r="U116" s="13">
        <f t="shared" si="48"/>
        <v>1781</v>
      </c>
      <c r="V116" s="13">
        <f t="shared" si="48"/>
        <v>1814</v>
      </c>
      <c r="W116" s="13">
        <f t="shared" si="48"/>
        <v>1922</v>
      </c>
      <c r="X116" s="47">
        <f t="shared" si="47"/>
        <v>3.7693753308238875E-2</v>
      </c>
    </row>
    <row r="117" spans="1:24" hidden="1" x14ac:dyDescent="0.25">
      <c r="A117" s="43" t="s">
        <v>181</v>
      </c>
      <c r="B117" s="21" t="s">
        <v>112</v>
      </c>
      <c r="C117" s="13">
        <f t="shared" ref="C117" si="49">C116+C115+C114+C110+C107</f>
        <v>4444</v>
      </c>
      <c r="D117" s="13">
        <f t="shared" ref="D117" si="50">D116+D115+D114+D110+D107</f>
        <v>4724</v>
      </c>
      <c r="E117" s="13">
        <f t="shared" ref="E117" si="51">E116+E115+E114+E110+E107</f>
        <v>5021</v>
      </c>
      <c r="F117" s="13">
        <f t="shared" ref="F117" si="52">F116+F115+F114+F110+F107</f>
        <v>5326</v>
      </c>
      <c r="G117" s="13">
        <f t="shared" ref="G117" si="53">G116+G115+G114+G110+G107</f>
        <v>5672</v>
      </c>
      <c r="H117" s="13">
        <f t="shared" ref="H117" si="54">H116+H115+H114+H110+H107</f>
        <v>5954</v>
      </c>
      <c r="I117" s="13">
        <f t="shared" ref="I117" si="55">I116+I115+I114+I110+I107</f>
        <v>6298</v>
      </c>
      <c r="J117" s="13">
        <f t="shared" ref="J117" si="56">J116+J115+J114+J110+J107</f>
        <v>6608</v>
      </c>
      <c r="K117" s="13">
        <f t="shared" ref="K117" si="57">K116+K115+K114+K110+K107</f>
        <v>6856</v>
      </c>
      <c r="L117" s="13">
        <f t="shared" ref="L117" si="58">L116+L115+L114+L110+L107</f>
        <v>7118</v>
      </c>
      <c r="M117" s="13">
        <f t="shared" ref="M117" si="59">M116+M115+M114+M110+M107</f>
        <v>7268</v>
      </c>
      <c r="N117" s="13">
        <f t="shared" ref="N117" si="60">N116+N115+N114+N110+N107</f>
        <v>7376</v>
      </c>
      <c r="O117" s="13">
        <f t="shared" ref="O117" si="61">O116+O115+O114+O110+O107</f>
        <v>7610</v>
      </c>
      <c r="P117" s="13">
        <f t="shared" ref="P117" si="62">P116+P115+P114+P110+P107</f>
        <v>7602</v>
      </c>
      <c r="Q117" s="13">
        <f t="shared" ref="Q117" si="63">Q116+Q115+Q114+Q110+Q107</f>
        <v>7965</v>
      </c>
      <c r="R117" s="13">
        <f t="shared" ref="R117" si="64">R116+R115+R114+R110+R107</f>
        <v>8329</v>
      </c>
      <c r="S117" s="13">
        <f t="shared" ref="S117" si="65">S116+S115+S114+S110+S107</f>
        <v>8519</v>
      </c>
      <c r="T117" s="13">
        <f t="shared" ref="T117" si="66">T116+T115+T114+T110+T107</f>
        <v>8814</v>
      </c>
      <c r="U117" s="13">
        <f t="shared" ref="U117" si="67">U116+U115+U114+U110+U107</f>
        <v>9147</v>
      </c>
      <c r="V117" s="13">
        <f t="shared" ref="V117" si="68">V116+V115+V114+V110+V107</f>
        <v>9491</v>
      </c>
      <c r="W117" s="13">
        <f t="shared" ref="W117" si="69">W116+W115+W114+W110+W107</f>
        <v>9867</v>
      </c>
      <c r="X117" s="47">
        <f t="shared" si="47"/>
        <v>4.0688016973803309E-2</v>
      </c>
    </row>
    <row r="118" spans="1:24" hidden="1" x14ac:dyDescent="0.25">
      <c r="A118" s="21" t="s">
        <v>171</v>
      </c>
      <c r="B118" s="21" t="s">
        <v>113</v>
      </c>
      <c r="C118" s="13">
        <v>204</v>
      </c>
      <c r="D118" s="13">
        <v>220</v>
      </c>
      <c r="E118" s="13">
        <v>238</v>
      </c>
      <c r="F118" s="13">
        <v>245</v>
      </c>
      <c r="G118" s="13">
        <v>256</v>
      </c>
      <c r="H118" s="13">
        <v>279</v>
      </c>
      <c r="I118" s="13">
        <v>291</v>
      </c>
      <c r="J118" s="13">
        <v>301</v>
      </c>
      <c r="K118" s="13">
        <v>299</v>
      </c>
      <c r="L118" s="13">
        <v>300</v>
      </c>
      <c r="M118" s="13">
        <v>298</v>
      </c>
      <c r="N118" s="13">
        <v>300</v>
      </c>
      <c r="O118" s="13">
        <v>308</v>
      </c>
      <c r="P118" s="13">
        <v>307</v>
      </c>
      <c r="Q118" s="13">
        <v>316</v>
      </c>
      <c r="R118" s="13">
        <v>332</v>
      </c>
      <c r="S118" s="13">
        <v>357</v>
      </c>
      <c r="T118" s="13">
        <v>361</v>
      </c>
      <c r="U118" s="13">
        <v>380</v>
      </c>
      <c r="V118" s="13">
        <v>389</v>
      </c>
      <c r="W118" s="13">
        <v>388</v>
      </c>
      <c r="X118" s="47">
        <f t="shared" ref="X118:X128" si="70">_xlfn.RRI(20,C118,W118)</f>
        <v>3.2666474551841462E-2</v>
      </c>
    </row>
    <row r="119" spans="1:24" hidden="1" x14ac:dyDescent="0.25">
      <c r="A119" s="21" t="s">
        <v>172</v>
      </c>
      <c r="B119" s="21" t="s">
        <v>113</v>
      </c>
      <c r="C119" s="13">
        <v>92</v>
      </c>
      <c r="D119" s="13">
        <v>89</v>
      </c>
      <c r="E119" s="13">
        <v>102</v>
      </c>
      <c r="F119" s="13">
        <v>105</v>
      </c>
      <c r="G119" s="13">
        <v>114</v>
      </c>
      <c r="H119" s="13">
        <v>125</v>
      </c>
      <c r="I119" s="13">
        <v>136</v>
      </c>
      <c r="J119" s="13">
        <v>144</v>
      </c>
      <c r="K119" s="13">
        <v>135</v>
      </c>
      <c r="L119" s="13">
        <v>131</v>
      </c>
      <c r="M119" s="13">
        <v>124</v>
      </c>
      <c r="N119" s="13">
        <v>125</v>
      </c>
      <c r="O119" s="13">
        <v>130</v>
      </c>
      <c r="P119" s="13">
        <v>135</v>
      </c>
      <c r="Q119" s="13">
        <v>139</v>
      </c>
      <c r="R119" s="13">
        <v>145</v>
      </c>
      <c r="S119" s="13">
        <v>149</v>
      </c>
      <c r="T119" s="13">
        <v>152</v>
      </c>
      <c r="U119" s="13">
        <v>159</v>
      </c>
      <c r="V119" s="13">
        <v>164</v>
      </c>
      <c r="W119" s="13">
        <v>157</v>
      </c>
      <c r="X119" s="47">
        <f t="shared" si="70"/>
        <v>2.7083118954575491E-2</v>
      </c>
    </row>
    <row r="120" spans="1:24" hidden="1" x14ac:dyDescent="0.25">
      <c r="A120" s="21" t="s">
        <v>173</v>
      </c>
      <c r="B120" s="21" t="s">
        <v>113</v>
      </c>
      <c r="C120" s="13">
        <v>88</v>
      </c>
      <c r="D120" s="13">
        <v>80</v>
      </c>
      <c r="E120" s="13">
        <v>87</v>
      </c>
      <c r="F120" s="13">
        <v>92</v>
      </c>
      <c r="G120" s="13">
        <v>106</v>
      </c>
      <c r="H120" s="13">
        <v>110</v>
      </c>
      <c r="I120" s="13">
        <v>110</v>
      </c>
      <c r="J120" s="13">
        <v>112</v>
      </c>
      <c r="K120" s="13">
        <v>123</v>
      </c>
      <c r="L120" s="13">
        <v>134</v>
      </c>
      <c r="M120" s="13">
        <v>139</v>
      </c>
      <c r="N120" s="13">
        <v>155</v>
      </c>
      <c r="O120" s="13">
        <v>164</v>
      </c>
      <c r="P120" s="13">
        <v>175</v>
      </c>
      <c r="Q120" s="13">
        <v>171</v>
      </c>
      <c r="R120" s="13">
        <v>181</v>
      </c>
      <c r="S120" s="13">
        <v>186</v>
      </c>
      <c r="T120" s="13">
        <v>197</v>
      </c>
      <c r="U120" s="13">
        <v>204</v>
      </c>
      <c r="V120" s="13">
        <v>219</v>
      </c>
      <c r="W120" s="13">
        <v>237</v>
      </c>
      <c r="X120" s="47">
        <f t="shared" si="70"/>
        <v>5.0783594516846886E-2</v>
      </c>
    </row>
    <row r="121" spans="1:24" hidden="1" x14ac:dyDescent="0.25">
      <c r="A121" s="21" t="s">
        <v>174</v>
      </c>
      <c r="B121" s="21" t="s">
        <v>113</v>
      </c>
      <c r="C121" s="13">
        <v>1340</v>
      </c>
      <c r="D121" s="13">
        <v>1409</v>
      </c>
      <c r="E121" s="13">
        <v>1485</v>
      </c>
      <c r="F121" s="13">
        <v>1580</v>
      </c>
      <c r="G121" s="13">
        <v>1650</v>
      </c>
      <c r="H121" s="13">
        <v>1748</v>
      </c>
      <c r="I121" s="13">
        <v>1818</v>
      </c>
      <c r="J121" s="13">
        <v>1874</v>
      </c>
      <c r="K121" s="13">
        <v>1874</v>
      </c>
      <c r="L121" s="13">
        <v>1972</v>
      </c>
      <c r="M121" s="13">
        <v>1988</v>
      </c>
      <c r="N121" s="13">
        <v>2014</v>
      </c>
      <c r="O121" s="13">
        <v>2150</v>
      </c>
      <c r="P121" s="13">
        <v>2276</v>
      </c>
      <c r="Q121" s="13">
        <v>2360</v>
      </c>
      <c r="R121" s="13">
        <v>2499</v>
      </c>
      <c r="S121" s="13">
        <v>2587</v>
      </c>
      <c r="T121" s="13">
        <v>2680</v>
      </c>
      <c r="U121" s="13">
        <v>2776</v>
      </c>
      <c r="V121" s="13">
        <v>2984</v>
      </c>
      <c r="W121" s="13">
        <v>3258</v>
      </c>
      <c r="X121" s="47">
        <f t="shared" si="70"/>
        <v>4.542363416246431E-2</v>
      </c>
    </row>
    <row r="122" spans="1:24" hidden="1" x14ac:dyDescent="0.25">
      <c r="A122" s="21" t="s">
        <v>175</v>
      </c>
      <c r="B122" s="21" t="s">
        <v>113</v>
      </c>
      <c r="C122" s="13">
        <v>205</v>
      </c>
      <c r="D122" s="13">
        <v>212</v>
      </c>
      <c r="E122" s="13">
        <v>217</v>
      </c>
      <c r="F122" s="13">
        <v>227</v>
      </c>
      <c r="G122" s="13">
        <v>243</v>
      </c>
      <c r="H122" s="13">
        <v>261</v>
      </c>
      <c r="I122" s="13">
        <v>261</v>
      </c>
      <c r="J122" s="13">
        <v>271</v>
      </c>
      <c r="K122" s="13">
        <v>280</v>
      </c>
      <c r="L122" s="13">
        <v>277</v>
      </c>
      <c r="M122" s="13">
        <v>284</v>
      </c>
      <c r="N122" s="13">
        <v>293</v>
      </c>
      <c r="O122" s="13">
        <v>296</v>
      </c>
      <c r="P122" s="13">
        <v>300</v>
      </c>
      <c r="Q122" s="13">
        <v>298</v>
      </c>
      <c r="R122" s="13">
        <v>306</v>
      </c>
      <c r="S122" s="13">
        <v>312</v>
      </c>
      <c r="T122" s="13">
        <v>312</v>
      </c>
      <c r="U122" s="13">
        <v>318</v>
      </c>
      <c r="V122" s="13">
        <v>340</v>
      </c>
      <c r="W122" s="13">
        <v>380</v>
      </c>
      <c r="X122" s="47">
        <f t="shared" si="70"/>
        <v>3.1339109018660771E-2</v>
      </c>
    </row>
    <row r="123" spans="1:24" hidden="1" x14ac:dyDescent="0.25">
      <c r="A123" s="21" t="s">
        <v>176</v>
      </c>
      <c r="B123" s="21" t="s">
        <v>113</v>
      </c>
      <c r="C123" s="13">
        <v>112</v>
      </c>
      <c r="D123" s="13">
        <v>121</v>
      </c>
      <c r="E123" s="13">
        <v>140</v>
      </c>
      <c r="F123" s="13">
        <v>141</v>
      </c>
      <c r="G123" s="13">
        <v>177</v>
      </c>
      <c r="H123" s="13">
        <v>166</v>
      </c>
      <c r="I123" s="13">
        <v>160</v>
      </c>
      <c r="J123" s="13">
        <v>215</v>
      </c>
      <c r="K123" s="13">
        <v>185</v>
      </c>
      <c r="L123" s="13">
        <v>193</v>
      </c>
      <c r="M123" s="13">
        <v>195</v>
      </c>
      <c r="N123" s="13">
        <v>205</v>
      </c>
      <c r="O123" s="13">
        <v>237</v>
      </c>
      <c r="P123" s="13">
        <v>258</v>
      </c>
      <c r="Q123" s="13">
        <v>267</v>
      </c>
      <c r="R123" s="13">
        <v>275</v>
      </c>
      <c r="S123" s="13">
        <v>283</v>
      </c>
      <c r="T123" s="13">
        <v>299</v>
      </c>
      <c r="U123" s="13">
        <v>310</v>
      </c>
      <c r="V123" s="13">
        <v>324</v>
      </c>
      <c r="W123" s="13">
        <v>331</v>
      </c>
      <c r="X123" s="47">
        <f t="shared" si="70"/>
        <v>5.5675635982049387E-2</v>
      </c>
    </row>
    <row r="124" spans="1:24" hidden="1" x14ac:dyDescent="0.25">
      <c r="A124" s="21" t="s">
        <v>177</v>
      </c>
      <c r="B124" s="21" t="s">
        <v>113</v>
      </c>
      <c r="C124" s="13">
        <v>99</v>
      </c>
      <c r="D124" s="13">
        <v>106</v>
      </c>
      <c r="E124" s="13">
        <v>117</v>
      </c>
      <c r="F124" s="13">
        <v>132</v>
      </c>
      <c r="G124" s="13">
        <v>141</v>
      </c>
      <c r="H124" s="13">
        <v>150</v>
      </c>
      <c r="I124" s="13">
        <v>156</v>
      </c>
      <c r="J124" s="13">
        <v>172</v>
      </c>
      <c r="K124" s="13">
        <v>177</v>
      </c>
      <c r="L124" s="13">
        <v>177</v>
      </c>
      <c r="M124" s="13">
        <v>188</v>
      </c>
      <c r="N124" s="13">
        <v>193</v>
      </c>
      <c r="O124" s="13">
        <v>201</v>
      </c>
      <c r="P124" s="13">
        <v>202</v>
      </c>
      <c r="Q124" s="13">
        <v>206</v>
      </c>
      <c r="R124" s="13">
        <v>231</v>
      </c>
      <c r="S124" s="13">
        <v>239</v>
      </c>
      <c r="T124" s="13">
        <v>243</v>
      </c>
      <c r="U124" s="13">
        <v>262</v>
      </c>
      <c r="V124" s="13">
        <v>280</v>
      </c>
      <c r="W124" s="13">
        <v>303</v>
      </c>
      <c r="X124" s="47">
        <f t="shared" si="70"/>
        <v>5.7524339520789614E-2</v>
      </c>
    </row>
    <row r="125" spans="1:24" hidden="1" x14ac:dyDescent="0.25">
      <c r="A125" s="21" t="s">
        <v>178</v>
      </c>
      <c r="B125" s="21" t="s">
        <v>113</v>
      </c>
      <c r="C125" s="13">
        <v>963</v>
      </c>
      <c r="D125" s="13">
        <v>1025</v>
      </c>
      <c r="E125" s="13">
        <v>1143</v>
      </c>
      <c r="F125" s="13">
        <v>1163</v>
      </c>
      <c r="G125" s="13">
        <v>1284</v>
      </c>
      <c r="H125" s="13">
        <v>1278</v>
      </c>
      <c r="I125" s="13">
        <v>1404</v>
      </c>
      <c r="J125" s="13">
        <v>1411</v>
      </c>
      <c r="K125" s="13">
        <v>1443</v>
      </c>
      <c r="L125" s="13">
        <v>1461</v>
      </c>
      <c r="M125" s="13">
        <v>1480</v>
      </c>
      <c r="N125" s="13">
        <v>1558</v>
      </c>
      <c r="O125" s="13">
        <v>1647</v>
      </c>
      <c r="P125" s="13">
        <v>1695</v>
      </c>
      <c r="Q125" s="13">
        <v>1865</v>
      </c>
      <c r="R125" s="13">
        <v>1992</v>
      </c>
      <c r="S125" s="13">
        <v>2114</v>
      </c>
      <c r="T125" s="13">
        <v>2197</v>
      </c>
      <c r="U125" s="13">
        <v>2252</v>
      </c>
      <c r="V125" s="13">
        <v>2325</v>
      </c>
      <c r="W125" s="13">
        <v>2455</v>
      </c>
      <c r="X125" s="47">
        <f t="shared" si="70"/>
        <v>4.7903426557668549E-2</v>
      </c>
    </row>
    <row r="126" spans="1:24" hidden="1" x14ac:dyDescent="0.25">
      <c r="A126" s="21" t="s">
        <v>179</v>
      </c>
      <c r="B126" s="21" t="s">
        <v>113</v>
      </c>
      <c r="C126" s="13">
        <v>497</v>
      </c>
      <c r="D126" s="13">
        <v>538</v>
      </c>
      <c r="E126" s="13">
        <v>610</v>
      </c>
      <c r="F126" s="13">
        <v>683</v>
      </c>
      <c r="G126" s="13">
        <v>755</v>
      </c>
      <c r="H126" s="13">
        <v>787</v>
      </c>
      <c r="I126" s="13">
        <v>844</v>
      </c>
      <c r="J126" s="13">
        <v>864</v>
      </c>
      <c r="K126" s="13">
        <v>867</v>
      </c>
      <c r="L126" s="13">
        <v>882</v>
      </c>
      <c r="M126" s="13">
        <v>856</v>
      </c>
      <c r="N126" s="13">
        <v>853</v>
      </c>
      <c r="O126" s="13">
        <v>848</v>
      </c>
      <c r="P126" s="13">
        <v>881</v>
      </c>
      <c r="Q126" s="13">
        <v>1000</v>
      </c>
      <c r="R126" s="13">
        <v>1094</v>
      </c>
      <c r="S126" s="13">
        <v>1125</v>
      </c>
      <c r="T126" s="13">
        <v>1164</v>
      </c>
      <c r="U126" s="13">
        <v>1183</v>
      </c>
      <c r="V126" s="13">
        <v>1219</v>
      </c>
      <c r="W126" s="13">
        <v>1250</v>
      </c>
      <c r="X126" s="47">
        <f t="shared" si="70"/>
        <v>4.7195292423965585E-2</v>
      </c>
    </row>
    <row r="127" spans="1:24" hidden="1" x14ac:dyDescent="0.25">
      <c r="A127" s="43" t="s">
        <v>180</v>
      </c>
      <c r="B127" s="21" t="s">
        <v>113</v>
      </c>
      <c r="C127" s="13">
        <f t="shared" ref="C127:W127" si="71">C124+C123+C122+C120+C119</f>
        <v>596</v>
      </c>
      <c r="D127" s="13">
        <f t="shared" si="71"/>
        <v>608</v>
      </c>
      <c r="E127" s="13">
        <f t="shared" si="71"/>
        <v>663</v>
      </c>
      <c r="F127" s="13">
        <f t="shared" si="71"/>
        <v>697</v>
      </c>
      <c r="G127" s="13">
        <f t="shared" si="71"/>
        <v>781</v>
      </c>
      <c r="H127" s="13">
        <f t="shared" si="71"/>
        <v>812</v>
      </c>
      <c r="I127" s="13">
        <f t="shared" si="71"/>
        <v>823</v>
      </c>
      <c r="J127" s="13">
        <f t="shared" si="71"/>
        <v>914</v>
      </c>
      <c r="K127" s="13">
        <f t="shared" si="71"/>
        <v>900</v>
      </c>
      <c r="L127" s="13">
        <f t="shared" si="71"/>
        <v>912</v>
      </c>
      <c r="M127" s="13">
        <f t="shared" si="71"/>
        <v>930</v>
      </c>
      <c r="N127" s="13">
        <f t="shared" si="71"/>
        <v>971</v>
      </c>
      <c r="O127" s="13">
        <f t="shared" si="71"/>
        <v>1028</v>
      </c>
      <c r="P127" s="13">
        <f t="shared" si="71"/>
        <v>1070</v>
      </c>
      <c r="Q127" s="13">
        <f t="shared" si="71"/>
        <v>1081</v>
      </c>
      <c r="R127" s="13">
        <f t="shared" si="71"/>
        <v>1138</v>
      </c>
      <c r="S127" s="13">
        <f t="shared" si="71"/>
        <v>1169</v>
      </c>
      <c r="T127" s="13">
        <f t="shared" si="71"/>
        <v>1203</v>
      </c>
      <c r="U127" s="13">
        <f t="shared" si="71"/>
        <v>1253</v>
      </c>
      <c r="V127" s="13">
        <f t="shared" si="71"/>
        <v>1327</v>
      </c>
      <c r="W127" s="13">
        <f t="shared" si="71"/>
        <v>1408</v>
      </c>
      <c r="X127" s="47">
        <f t="shared" si="70"/>
        <v>4.3921446154628674E-2</v>
      </c>
    </row>
    <row r="128" spans="1:24" hidden="1" x14ac:dyDescent="0.25">
      <c r="A128" s="43" t="s">
        <v>181</v>
      </c>
      <c r="B128" s="21" t="s">
        <v>113</v>
      </c>
      <c r="C128" s="13">
        <f t="shared" ref="C128:W128" si="72">C127+C126+C125+C121+C118</f>
        <v>3600</v>
      </c>
      <c r="D128" s="13">
        <f t="shared" si="72"/>
        <v>3800</v>
      </c>
      <c r="E128" s="13">
        <f t="shared" si="72"/>
        <v>4139</v>
      </c>
      <c r="F128" s="13">
        <f t="shared" si="72"/>
        <v>4368</v>
      </c>
      <c r="G128" s="13">
        <f t="shared" si="72"/>
        <v>4726</v>
      </c>
      <c r="H128" s="13">
        <f t="shared" si="72"/>
        <v>4904</v>
      </c>
      <c r="I128" s="13">
        <f t="shared" si="72"/>
        <v>5180</v>
      </c>
      <c r="J128" s="13">
        <f t="shared" si="72"/>
        <v>5364</v>
      </c>
      <c r="K128" s="13">
        <f t="shared" si="72"/>
        <v>5383</v>
      </c>
      <c r="L128" s="13">
        <f t="shared" si="72"/>
        <v>5527</v>
      </c>
      <c r="M128" s="13">
        <f t="shared" si="72"/>
        <v>5552</v>
      </c>
      <c r="N128" s="13">
        <f t="shared" si="72"/>
        <v>5696</v>
      </c>
      <c r="O128" s="13">
        <f t="shared" si="72"/>
        <v>5981</v>
      </c>
      <c r="P128" s="13">
        <f t="shared" si="72"/>
        <v>6229</v>
      </c>
      <c r="Q128" s="13">
        <f t="shared" si="72"/>
        <v>6622</v>
      </c>
      <c r="R128" s="13">
        <f t="shared" si="72"/>
        <v>7055</v>
      </c>
      <c r="S128" s="13">
        <f t="shared" si="72"/>
        <v>7352</v>
      </c>
      <c r="T128" s="13">
        <f t="shared" si="72"/>
        <v>7605</v>
      </c>
      <c r="U128" s="13">
        <f t="shared" si="72"/>
        <v>7844</v>
      </c>
      <c r="V128" s="13">
        <f t="shared" si="72"/>
        <v>8244</v>
      </c>
      <c r="W128" s="13">
        <f t="shared" si="72"/>
        <v>8759</v>
      </c>
      <c r="X128" s="47">
        <f t="shared" si="70"/>
        <v>4.546043380056175E-2</v>
      </c>
    </row>
    <row r="129" spans="1:24" hidden="1" x14ac:dyDescent="0.25">
      <c r="A129" s="21" t="s">
        <v>171</v>
      </c>
      <c r="B129" s="21" t="s">
        <v>136</v>
      </c>
      <c r="C129" s="13">
        <v>246</v>
      </c>
      <c r="D129" s="13">
        <v>262</v>
      </c>
      <c r="E129" s="13">
        <v>285</v>
      </c>
      <c r="F129" s="13">
        <v>290</v>
      </c>
      <c r="G129" s="13">
        <v>297</v>
      </c>
      <c r="H129" s="13">
        <v>319</v>
      </c>
      <c r="I129" s="13">
        <v>316</v>
      </c>
      <c r="J129" s="13">
        <v>346</v>
      </c>
      <c r="K129" s="13">
        <v>356</v>
      </c>
      <c r="L129" s="13">
        <v>353</v>
      </c>
      <c r="M129" s="13">
        <v>356</v>
      </c>
      <c r="N129" s="13">
        <v>352</v>
      </c>
      <c r="O129" s="13">
        <v>342</v>
      </c>
      <c r="P129" s="13">
        <v>339</v>
      </c>
      <c r="Q129" s="13">
        <v>337</v>
      </c>
      <c r="R129" s="13">
        <v>343</v>
      </c>
      <c r="S129" s="13">
        <v>347</v>
      </c>
      <c r="T129" s="13">
        <v>371</v>
      </c>
      <c r="U129" s="13">
        <v>383</v>
      </c>
      <c r="V129" s="13">
        <v>411</v>
      </c>
      <c r="W129" s="13">
        <v>416</v>
      </c>
      <c r="X129" s="47">
        <f t="shared" ref="X129:X139" si="73">_xlfn.RRI(20,C129,W129)</f>
        <v>2.6615722573700484E-2</v>
      </c>
    </row>
    <row r="130" spans="1:24" hidden="1" x14ac:dyDescent="0.25">
      <c r="A130" s="21" t="s">
        <v>172</v>
      </c>
      <c r="B130" s="21" t="s">
        <v>136</v>
      </c>
      <c r="C130" s="13">
        <v>112</v>
      </c>
      <c r="D130" s="13">
        <v>105</v>
      </c>
      <c r="E130" s="13">
        <v>118</v>
      </c>
      <c r="F130" s="13">
        <v>123</v>
      </c>
      <c r="G130" s="13">
        <v>132</v>
      </c>
      <c r="H130" s="13">
        <v>144</v>
      </c>
      <c r="I130" s="13">
        <v>157</v>
      </c>
      <c r="J130" s="13">
        <v>169</v>
      </c>
      <c r="K130" s="13">
        <v>167</v>
      </c>
      <c r="L130" s="13">
        <v>164</v>
      </c>
      <c r="M130" s="13">
        <v>153</v>
      </c>
      <c r="N130" s="13">
        <v>151</v>
      </c>
      <c r="O130" s="13">
        <v>157</v>
      </c>
      <c r="P130" s="13">
        <v>161</v>
      </c>
      <c r="Q130" s="13">
        <v>167</v>
      </c>
      <c r="R130" s="13">
        <v>175</v>
      </c>
      <c r="S130" s="13">
        <v>184</v>
      </c>
      <c r="T130" s="13">
        <v>189</v>
      </c>
      <c r="U130" s="13">
        <v>196</v>
      </c>
      <c r="V130" s="13">
        <v>208</v>
      </c>
      <c r="W130" s="13">
        <v>203</v>
      </c>
      <c r="X130" s="47">
        <f t="shared" si="73"/>
        <v>3.0181865794180585E-2</v>
      </c>
    </row>
    <row r="131" spans="1:24" hidden="1" x14ac:dyDescent="0.25">
      <c r="A131" s="21" t="s">
        <v>173</v>
      </c>
      <c r="B131" s="21" t="s">
        <v>136</v>
      </c>
      <c r="C131" s="13">
        <v>70</v>
      </c>
      <c r="D131" s="13">
        <v>76</v>
      </c>
      <c r="E131" s="13">
        <v>86</v>
      </c>
      <c r="F131" s="13">
        <v>88</v>
      </c>
      <c r="G131" s="13">
        <v>91</v>
      </c>
      <c r="H131" s="13">
        <v>115</v>
      </c>
      <c r="I131" s="13">
        <v>110</v>
      </c>
      <c r="J131" s="13">
        <v>109</v>
      </c>
      <c r="K131" s="13">
        <v>111</v>
      </c>
      <c r="L131" s="13">
        <v>116</v>
      </c>
      <c r="M131" s="13">
        <v>117</v>
      </c>
      <c r="N131" s="13">
        <v>122</v>
      </c>
      <c r="O131" s="13">
        <v>132</v>
      </c>
      <c r="P131" s="13">
        <v>145</v>
      </c>
      <c r="Q131" s="13">
        <v>165</v>
      </c>
      <c r="R131" s="13">
        <v>180</v>
      </c>
      <c r="S131" s="13">
        <v>194</v>
      </c>
      <c r="T131" s="13">
        <v>212</v>
      </c>
      <c r="U131" s="13">
        <v>225</v>
      </c>
      <c r="V131" s="13">
        <v>239</v>
      </c>
      <c r="W131" s="13">
        <v>245</v>
      </c>
      <c r="X131" s="47">
        <f t="shared" si="73"/>
        <v>6.4641527308932911E-2</v>
      </c>
    </row>
    <row r="132" spans="1:24" hidden="1" x14ac:dyDescent="0.25">
      <c r="A132" s="21" t="s">
        <v>174</v>
      </c>
      <c r="B132" s="21" t="s">
        <v>136</v>
      </c>
      <c r="C132" s="13">
        <v>1428</v>
      </c>
      <c r="D132" s="13">
        <v>1577</v>
      </c>
      <c r="E132" s="13">
        <v>1614</v>
      </c>
      <c r="F132" s="13">
        <v>1747</v>
      </c>
      <c r="G132" s="13">
        <v>1787</v>
      </c>
      <c r="H132" s="13">
        <v>1938</v>
      </c>
      <c r="I132" s="13">
        <v>1995</v>
      </c>
      <c r="J132" s="13">
        <v>2123</v>
      </c>
      <c r="K132" s="13">
        <v>2282</v>
      </c>
      <c r="L132" s="13">
        <v>2367</v>
      </c>
      <c r="M132" s="13">
        <v>2350</v>
      </c>
      <c r="N132" s="13">
        <v>2308</v>
      </c>
      <c r="O132" s="13">
        <v>2505</v>
      </c>
      <c r="P132" s="13">
        <v>2571</v>
      </c>
      <c r="Q132" s="13">
        <v>2636</v>
      </c>
      <c r="R132" s="13">
        <v>2841</v>
      </c>
      <c r="S132" s="13">
        <v>2901</v>
      </c>
      <c r="T132" s="13">
        <v>3045</v>
      </c>
      <c r="U132" s="13">
        <v>3226</v>
      </c>
      <c r="V132" s="13">
        <v>3462</v>
      </c>
      <c r="W132" s="13">
        <v>3784</v>
      </c>
      <c r="X132" s="47">
        <f t="shared" si="73"/>
        <v>4.9931936160025447E-2</v>
      </c>
    </row>
    <row r="133" spans="1:24" hidden="1" x14ac:dyDescent="0.25">
      <c r="A133" s="21" t="s">
        <v>175</v>
      </c>
      <c r="B133" s="21" t="s">
        <v>136</v>
      </c>
      <c r="C133" s="13">
        <v>177</v>
      </c>
      <c r="D133" s="13">
        <v>180</v>
      </c>
      <c r="E133" s="13">
        <v>210</v>
      </c>
      <c r="F133" s="13">
        <v>220</v>
      </c>
      <c r="G133" s="13">
        <v>236</v>
      </c>
      <c r="H133" s="13">
        <v>262</v>
      </c>
      <c r="I133" s="13">
        <v>276</v>
      </c>
      <c r="J133" s="13">
        <v>304</v>
      </c>
      <c r="K133" s="13">
        <v>321</v>
      </c>
      <c r="L133" s="13">
        <v>335</v>
      </c>
      <c r="M133" s="13">
        <v>334</v>
      </c>
      <c r="N133" s="13">
        <v>334</v>
      </c>
      <c r="O133" s="13">
        <v>334</v>
      </c>
      <c r="P133" s="13">
        <v>350</v>
      </c>
      <c r="Q133" s="13">
        <v>364</v>
      </c>
      <c r="R133" s="13">
        <v>378</v>
      </c>
      <c r="S133" s="13">
        <v>406</v>
      </c>
      <c r="T133" s="13">
        <v>425</v>
      </c>
      <c r="U133" s="13">
        <v>436</v>
      </c>
      <c r="V133" s="13">
        <v>467</v>
      </c>
      <c r="W133" s="13">
        <v>525</v>
      </c>
      <c r="X133" s="47">
        <f t="shared" si="73"/>
        <v>5.5867207075075198E-2</v>
      </c>
    </row>
    <row r="134" spans="1:24" hidden="1" x14ac:dyDescent="0.25">
      <c r="A134" s="21" t="s">
        <v>176</v>
      </c>
      <c r="B134" s="21" t="s">
        <v>136</v>
      </c>
      <c r="C134" s="13">
        <v>125</v>
      </c>
      <c r="D134" s="13">
        <v>137</v>
      </c>
      <c r="E134" s="13">
        <v>155</v>
      </c>
      <c r="F134" s="13">
        <v>184</v>
      </c>
      <c r="G134" s="13">
        <v>209</v>
      </c>
      <c r="H134" s="13">
        <v>221</v>
      </c>
      <c r="I134" s="13">
        <v>209</v>
      </c>
      <c r="J134" s="13">
        <v>270</v>
      </c>
      <c r="K134" s="13">
        <v>265</v>
      </c>
      <c r="L134" s="13">
        <v>221</v>
      </c>
      <c r="M134" s="13">
        <v>204</v>
      </c>
      <c r="N134" s="13">
        <v>199</v>
      </c>
      <c r="O134" s="13">
        <v>200</v>
      </c>
      <c r="P134" s="13">
        <v>205</v>
      </c>
      <c r="Q134" s="13">
        <v>209</v>
      </c>
      <c r="R134" s="13">
        <v>220</v>
      </c>
      <c r="S134" s="13">
        <v>224</v>
      </c>
      <c r="T134" s="13">
        <v>225</v>
      </c>
      <c r="U134" s="13">
        <v>244</v>
      </c>
      <c r="V134" s="13">
        <v>267</v>
      </c>
      <c r="W134" s="13">
        <v>263</v>
      </c>
      <c r="X134" s="47">
        <f t="shared" si="73"/>
        <v>3.7892292328588262E-2</v>
      </c>
    </row>
    <row r="135" spans="1:24" hidden="1" x14ac:dyDescent="0.25">
      <c r="A135" s="21" t="s">
        <v>177</v>
      </c>
      <c r="B135" s="21" t="s">
        <v>136</v>
      </c>
      <c r="C135" s="13">
        <v>118</v>
      </c>
      <c r="D135" s="13">
        <v>131</v>
      </c>
      <c r="E135" s="13">
        <v>154</v>
      </c>
      <c r="F135" s="13">
        <v>160</v>
      </c>
      <c r="G135" s="13">
        <v>176</v>
      </c>
      <c r="H135" s="13">
        <v>183</v>
      </c>
      <c r="I135" s="13">
        <v>182</v>
      </c>
      <c r="J135" s="13">
        <v>208</v>
      </c>
      <c r="K135" s="13">
        <v>215</v>
      </c>
      <c r="L135" s="13">
        <v>218</v>
      </c>
      <c r="M135" s="13">
        <v>213</v>
      </c>
      <c r="N135" s="13">
        <v>214</v>
      </c>
      <c r="O135" s="13">
        <v>217</v>
      </c>
      <c r="P135" s="13">
        <v>221</v>
      </c>
      <c r="Q135" s="13">
        <v>239</v>
      </c>
      <c r="R135" s="13">
        <v>252</v>
      </c>
      <c r="S135" s="13">
        <v>236</v>
      </c>
      <c r="T135" s="13">
        <v>250</v>
      </c>
      <c r="U135" s="13">
        <v>273</v>
      </c>
      <c r="V135" s="13">
        <v>290</v>
      </c>
      <c r="W135" s="13">
        <v>322</v>
      </c>
      <c r="X135" s="47">
        <f t="shared" si="73"/>
        <v>5.1474375145067253E-2</v>
      </c>
    </row>
    <row r="136" spans="1:24" hidden="1" x14ac:dyDescent="0.25">
      <c r="A136" s="21" t="s">
        <v>178</v>
      </c>
      <c r="B136" s="21" t="s">
        <v>136</v>
      </c>
      <c r="C136" s="13">
        <v>1154</v>
      </c>
      <c r="D136" s="13">
        <v>1121</v>
      </c>
      <c r="E136" s="13">
        <v>1214</v>
      </c>
      <c r="F136" s="13">
        <v>1294</v>
      </c>
      <c r="G136" s="13">
        <v>1323</v>
      </c>
      <c r="H136" s="13">
        <v>1372</v>
      </c>
      <c r="I136" s="13">
        <v>1444</v>
      </c>
      <c r="J136" s="13">
        <v>1626</v>
      </c>
      <c r="K136" s="13">
        <v>1653</v>
      </c>
      <c r="L136" s="13">
        <v>1691</v>
      </c>
      <c r="M136" s="13">
        <v>1701</v>
      </c>
      <c r="N136" s="13">
        <v>1774</v>
      </c>
      <c r="O136" s="13">
        <v>1818</v>
      </c>
      <c r="P136" s="13">
        <v>1817</v>
      </c>
      <c r="Q136" s="13">
        <v>1866</v>
      </c>
      <c r="R136" s="13">
        <v>1968</v>
      </c>
      <c r="S136" s="13">
        <v>2084</v>
      </c>
      <c r="T136" s="13">
        <v>2230</v>
      </c>
      <c r="U136" s="13">
        <v>2330</v>
      </c>
      <c r="V136" s="13">
        <v>2486</v>
      </c>
      <c r="W136" s="13">
        <v>2710</v>
      </c>
      <c r="X136" s="47">
        <f t="shared" si="73"/>
        <v>4.3609861085447177E-2</v>
      </c>
    </row>
    <row r="137" spans="1:24" hidden="1" x14ac:dyDescent="0.25">
      <c r="A137" s="21" t="s">
        <v>179</v>
      </c>
      <c r="B137" s="21" t="s">
        <v>136</v>
      </c>
      <c r="C137" s="13">
        <v>444</v>
      </c>
      <c r="D137" s="13">
        <v>505</v>
      </c>
      <c r="E137" s="13">
        <v>576</v>
      </c>
      <c r="F137" s="13">
        <v>652</v>
      </c>
      <c r="G137" s="13">
        <v>766</v>
      </c>
      <c r="H137" s="13">
        <v>828</v>
      </c>
      <c r="I137" s="13">
        <v>866</v>
      </c>
      <c r="J137" s="13">
        <v>937</v>
      </c>
      <c r="K137" s="13">
        <v>995</v>
      </c>
      <c r="L137" s="13">
        <v>1043</v>
      </c>
      <c r="M137" s="13">
        <v>1012</v>
      </c>
      <c r="N137" s="13">
        <v>1005</v>
      </c>
      <c r="O137" s="13">
        <v>1032</v>
      </c>
      <c r="P137" s="13">
        <v>1071</v>
      </c>
      <c r="Q137" s="13">
        <v>1242</v>
      </c>
      <c r="R137" s="13">
        <v>1391</v>
      </c>
      <c r="S137" s="13">
        <v>1466</v>
      </c>
      <c r="T137" s="13">
        <v>1548</v>
      </c>
      <c r="U137" s="13">
        <v>1619</v>
      </c>
      <c r="V137" s="13">
        <v>1724</v>
      </c>
      <c r="W137" s="13">
        <v>1823</v>
      </c>
      <c r="X137" s="47">
        <f t="shared" si="73"/>
        <v>7.317410511574618E-2</v>
      </c>
    </row>
    <row r="138" spans="1:24" hidden="1" x14ac:dyDescent="0.25">
      <c r="A138" s="43" t="s">
        <v>180</v>
      </c>
      <c r="B138" s="21" t="s">
        <v>136</v>
      </c>
      <c r="C138" s="13">
        <f>C122+C123+C133+C134+C135</f>
        <v>737</v>
      </c>
      <c r="D138" s="13">
        <f t="shared" ref="D138:W138" si="74">D135+D134+D133+D131+D130</f>
        <v>629</v>
      </c>
      <c r="E138" s="13">
        <f t="shared" si="74"/>
        <v>723</v>
      </c>
      <c r="F138" s="13">
        <f t="shared" si="74"/>
        <v>775</v>
      </c>
      <c r="G138" s="13">
        <f t="shared" si="74"/>
        <v>844</v>
      </c>
      <c r="H138" s="13">
        <f t="shared" si="74"/>
        <v>925</v>
      </c>
      <c r="I138" s="13">
        <f t="shared" si="74"/>
        <v>934</v>
      </c>
      <c r="J138" s="13">
        <f t="shared" si="74"/>
        <v>1060</v>
      </c>
      <c r="K138" s="13">
        <f t="shared" si="74"/>
        <v>1079</v>
      </c>
      <c r="L138" s="13">
        <f t="shared" si="74"/>
        <v>1054</v>
      </c>
      <c r="M138" s="13">
        <f t="shared" si="74"/>
        <v>1021</v>
      </c>
      <c r="N138" s="13">
        <f t="shared" si="74"/>
        <v>1020</v>
      </c>
      <c r="O138" s="13">
        <f t="shared" si="74"/>
        <v>1040</v>
      </c>
      <c r="P138" s="13">
        <f t="shared" si="74"/>
        <v>1082</v>
      </c>
      <c r="Q138" s="13">
        <f t="shared" si="74"/>
        <v>1144</v>
      </c>
      <c r="R138" s="13">
        <f t="shared" si="74"/>
        <v>1205</v>
      </c>
      <c r="S138" s="13">
        <f t="shared" si="74"/>
        <v>1244</v>
      </c>
      <c r="T138" s="13">
        <f t="shared" si="74"/>
        <v>1301</v>
      </c>
      <c r="U138" s="13">
        <f t="shared" si="74"/>
        <v>1374</v>
      </c>
      <c r="V138" s="13">
        <f t="shared" si="74"/>
        <v>1471</v>
      </c>
      <c r="W138" s="13">
        <f t="shared" si="74"/>
        <v>1558</v>
      </c>
      <c r="X138" s="47">
        <f t="shared" si="73"/>
        <v>3.8137784927199103E-2</v>
      </c>
    </row>
    <row r="139" spans="1:24" hidden="1" x14ac:dyDescent="0.25">
      <c r="A139" s="43" t="s">
        <v>181</v>
      </c>
      <c r="B139" s="21" t="s">
        <v>136</v>
      </c>
      <c r="C139" s="13">
        <f t="shared" ref="C139:W139" si="75">C121+C132+C136+C137+C138</f>
        <v>5103</v>
      </c>
      <c r="D139" s="13">
        <f t="shared" si="75"/>
        <v>5241</v>
      </c>
      <c r="E139" s="13">
        <f t="shared" si="75"/>
        <v>5612</v>
      </c>
      <c r="F139" s="13">
        <f t="shared" si="75"/>
        <v>6048</v>
      </c>
      <c r="G139" s="13">
        <f t="shared" si="75"/>
        <v>6370</v>
      </c>
      <c r="H139" s="13">
        <f t="shared" si="75"/>
        <v>6811</v>
      </c>
      <c r="I139" s="13">
        <f t="shared" si="75"/>
        <v>7057</v>
      </c>
      <c r="J139" s="13">
        <f t="shared" si="75"/>
        <v>7620</v>
      </c>
      <c r="K139" s="13">
        <f t="shared" si="75"/>
        <v>7883</v>
      </c>
      <c r="L139" s="13">
        <f t="shared" si="75"/>
        <v>8127</v>
      </c>
      <c r="M139" s="13">
        <f t="shared" si="75"/>
        <v>8072</v>
      </c>
      <c r="N139" s="13">
        <f t="shared" si="75"/>
        <v>8121</v>
      </c>
      <c r="O139" s="13">
        <f t="shared" si="75"/>
        <v>8545</v>
      </c>
      <c r="P139" s="13">
        <f t="shared" si="75"/>
        <v>8817</v>
      </c>
      <c r="Q139" s="13">
        <f t="shared" si="75"/>
        <v>9248</v>
      </c>
      <c r="R139" s="13">
        <f t="shared" si="75"/>
        <v>9904</v>
      </c>
      <c r="S139" s="13">
        <f t="shared" si="75"/>
        <v>10282</v>
      </c>
      <c r="T139" s="13">
        <f t="shared" si="75"/>
        <v>10804</v>
      </c>
      <c r="U139" s="13">
        <f t="shared" si="75"/>
        <v>11325</v>
      </c>
      <c r="V139" s="13">
        <f t="shared" si="75"/>
        <v>12127</v>
      </c>
      <c r="W139" s="13">
        <f t="shared" si="75"/>
        <v>13133</v>
      </c>
      <c r="X139" s="47">
        <f t="shared" si="73"/>
        <v>4.8399774341302493E-2</v>
      </c>
    </row>
    <row r="140" spans="1:24" hidden="1" x14ac:dyDescent="0.25">
      <c r="A140" s="21" t="s">
        <v>171</v>
      </c>
      <c r="B140" s="21" t="s">
        <v>129</v>
      </c>
      <c r="C140" s="13">
        <v>261</v>
      </c>
      <c r="D140" s="13">
        <v>276</v>
      </c>
      <c r="E140" s="13">
        <v>316</v>
      </c>
      <c r="F140" s="13">
        <v>312</v>
      </c>
      <c r="G140" s="13">
        <v>332</v>
      </c>
      <c r="H140" s="13">
        <v>344</v>
      </c>
      <c r="I140" s="13">
        <v>361</v>
      </c>
      <c r="J140" s="13">
        <v>380</v>
      </c>
      <c r="K140" s="13">
        <v>406</v>
      </c>
      <c r="L140" s="13">
        <v>395</v>
      </c>
      <c r="M140" s="13">
        <v>393</v>
      </c>
      <c r="N140" s="13">
        <v>389</v>
      </c>
      <c r="O140" s="13">
        <v>390</v>
      </c>
      <c r="P140" s="13">
        <v>395</v>
      </c>
      <c r="Q140" s="13">
        <v>402</v>
      </c>
      <c r="R140" s="13">
        <v>433</v>
      </c>
      <c r="S140" s="13">
        <v>450</v>
      </c>
      <c r="T140" s="13">
        <v>454</v>
      </c>
      <c r="U140" s="13">
        <v>451</v>
      </c>
      <c r="V140" s="13">
        <v>478</v>
      </c>
      <c r="W140" s="13">
        <v>487</v>
      </c>
      <c r="X140" s="47">
        <f t="shared" ref="X140:X150" si="76">_xlfn.RRI(20,C140,W140)</f>
        <v>3.1678601385362937E-2</v>
      </c>
    </row>
    <row r="141" spans="1:24" hidden="1" x14ac:dyDescent="0.25">
      <c r="A141" s="21" t="s">
        <v>172</v>
      </c>
      <c r="B141" s="21" t="s">
        <v>129</v>
      </c>
      <c r="C141" s="13">
        <v>97</v>
      </c>
      <c r="D141" s="13">
        <v>94</v>
      </c>
      <c r="E141" s="13">
        <v>110</v>
      </c>
      <c r="F141" s="13">
        <v>114</v>
      </c>
      <c r="G141" s="13">
        <v>123</v>
      </c>
      <c r="H141" s="13">
        <v>134</v>
      </c>
      <c r="I141" s="13">
        <v>146</v>
      </c>
      <c r="J141" s="13">
        <v>159</v>
      </c>
      <c r="K141" s="13">
        <v>151</v>
      </c>
      <c r="L141" s="13">
        <v>143</v>
      </c>
      <c r="M141" s="13">
        <v>135</v>
      </c>
      <c r="N141" s="13">
        <v>135</v>
      </c>
      <c r="O141" s="13">
        <v>144</v>
      </c>
      <c r="P141" s="13">
        <v>151</v>
      </c>
      <c r="Q141" s="13">
        <v>154</v>
      </c>
      <c r="R141" s="13">
        <v>161</v>
      </c>
      <c r="S141" s="13">
        <v>164</v>
      </c>
      <c r="T141" s="13">
        <v>165</v>
      </c>
      <c r="U141" s="13">
        <v>161</v>
      </c>
      <c r="V141" s="13">
        <v>167</v>
      </c>
      <c r="W141" s="13">
        <v>155</v>
      </c>
      <c r="X141" s="47">
        <f t="shared" si="76"/>
        <v>2.3712481003148822E-2</v>
      </c>
    </row>
    <row r="142" spans="1:24" hidden="1" x14ac:dyDescent="0.25">
      <c r="A142" s="21" t="s">
        <v>173</v>
      </c>
      <c r="B142" s="21" t="s">
        <v>129</v>
      </c>
      <c r="C142" s="13">
        <v>61</v>
      </c>
      <c r="D142" s="13">
        <v>71</v>
      </c>
      <c r="E142" s="13">
        <v>79</v>
      </c>
      <c r="F142" s="13">
        <v>83</v>
      </c>
      <c r="G142" s="13">
        <v>89</v>
      </c>
      <c r="H142" s="13">
        <v>96</v>
      </c>
      <c r="I142" s="13">
        <v>94</v>
      </c>
      <c r="J142" s="13">
        <v>103</v>
      </c>
      <c r="K142" s="13">
        <v>113</v>
      </c>
      <c r="L142" s="13">
        <v>131</v>
      </c>
      <c r="M142" s="13">
        <v>145</v>
      </c>
      <c r="N142" s="13">
        <v>153</v>
      </c>
      <c r="O142" s="13">
        <v>169</v>
      </c>
      <c r="P142" s="13">
        <v>167</v>
      </c>
      <c r="Q142" s="13">
        <v>172</v>
      </c>
      <c r="R142" s="13">
        <v>177</v>
      </c>
      <c r="S142" s="13">
        <v>179</v>
      </c>
      <c r="T142" s="13">
        <v>192</v>
      </c>
      <c r="U142" s="13">
        <v>205</v>
      </c>
      <c r="V142" s="13">
        <v>229</v>
      </c>
      <c r="W142" s="13">
        <v>242</v>
      </c>
      <c r="X142" s="47">
        <f t="shared" si="76"/>
        <v>7.1332491749861227E-2</v>
      </c>
    </row>
    <row r="143" spans="1:24" hidden="1" x14ac:dyDescent="0.25">
      <c r="A143" s="21" t="s">
        <v>174</v>
      </c>
      <c r="B143" s="21" t="s">
        <v>129</v>
      </c>
      <c r="C143" s="13">
        <v>1245</v>
      </c>
      <c r="D143" s="13">
        <v>1350</v>
      </c>
      <c r="E143" s="13">
        <v>1466</v>
      </c>
      <c r="F143" s="13">
        <v>1561</v>
      </c>
      <c r="G143" s="13">
        <v>1610</v>
      </c>
      <c r="H143" s="13">
        <v>1761</v>
      </c>
      <c r="I143" s="13">
        <v>1890</v>
      </c>
      <c r="J143" s="13">
        <v>1998</v>
      </c>
      <c r="K143" s="13">
        <v>2005</v>
      </c>
      <c r="L143" s="13">
        <v>2136</v>
      </c>
      <c r="M143" s="13">
        <v>2267</v>
      </c>
      <c r="N143" s="13">
        <v>2448</v>
      </c>
      <c r="O143" s="13">
        <v>2638</v>
      </c>
      <c r="P143" s="13">
        <v>2722</v>
      </c>
      <c r="Q143" s="13">
        <v>2852</v>
      </c>
      <c r="R143" s="13">
        <v>2954</v>
      </c>
      <c r="S143" s="13">
        <v>3061</v>
      </c>
      <c r="T143" s="13">
        <v>3219</v>
      </c>
      <c r="U143" s="13">
        <v>3331</v>
      </c>
      <c r="V143" s="13">
        <v>3376</v>
      </c>
      <c r="W143" s="13">
        <v>3555</v>
      </c>
      <c r="X143" s="47">
        <f t="shared" si="76"/>
        <v>5.3861436090272274E-2</v>
      </c>
    </row>
    <row r="144" spans="1:24" hidden="1" x14ac:dyDescent="0.25">
      <c r="A144" s="21" t="s">
        <v>175</v>
      </c>
      <c r="B144" s="21" t="s">
        <v>129</v>
      </c>
      <c r="C144" s="13">
        <v>192</v>
      </c>
      <c r="D144" s="13">
        <v>205</v>
      </c>
      <c r="E144" s="13">
        <v>210</v>
      </c>
      <c r="F144" s="13">
        <v>225</v>
      </c>
      <c r="G144" s="13">
        <v>241</v>
      </c>
      <c r="H144" s="13">
        <v>259</v>
      </c>
      <c r="I144" s="13">
        <v>257</v>
      </c>
      <c r="J144" s="13">
        <v>276</v>
      </c>
      <c r="K144" s="13">
        <v>295</v>
      </c>
      <c r="L144" s="13">
        <v>318</v>
      </c>
      <c r="M144" s="13">
        <v>319</v>
      </c>
      <c r="N144" s="13">
        <v>347</v>
      </c>
      <c r="O144" s="13">
        <v>353</v>
      </c>
      <c r="P144" s="13">
        <v>346</v>
      </c>
      <c r="Q144" s="13">
        <v>337</v>
      </c>
      <c r="R144" s="13">
        <v>329</v>
      </c>
      <c r="S144" s="13">
        <v>321</v>
      </c>
      <c r="T144" s="13">
        <v>307</v>
      </c>
      <c r="U144" s="13">
        <v>317</v>
      </c>
      <c r="V144" s="13">
        <v>327</v>
      </c>
      <c r="W144" s="13">
        <v>378</v>
      </c>
      <c r="X144" s="47">
        <f t="shared" si="76"/>
        <v>3.4450058624326374E-2</v>
      </c>
    </row>
    <row r="145" spans="1:24" hidden="1" x14ac:dyDescent="0.25">
      <c r="A145" s="21" t="s">
        <v>176</v>
      </c>
      <c r="B145" s="21" t="s">
        <v>129</v>
      </c>
      <c r="C145" s="13">
        <v>181</v>
      </c>
      <c r="D145" s="13">
        <v>207</v>
      </c>
      <c r="E145" s="13">
        <v>221</v>
      </c>
      <c r="F145" s="13">
        <v>230</v>
      </c>
      <c r="G145" s="13">
        <v>251</v>
      </c>
      <c r="H145" s="13">
        <v>269</v>
      </c>
      <c r="I145" s="13">
        <v>270</v>
      </c>
      <c r="J145" s="13">
        <v>295</v>
      </c>
      <c r="K145" s="13">
        <v>299</v>
      </c>
      <c r="L145" s="13">
        <v>318</v>
      </c>
      <c r="M145" s="13">
        <v>400</v>
      </c>
      <c r="N145" s="13">
        <v>287</v>
      </c>
      <c r="O145" s="13">
        <v>327</v>
      </c>
      <c r="P145" s="13">
        <v>352</v>
      </c>
      <c r="Q145" s="13">
        <v>382</v>
      </c>
      <c r="R145" s="13">
        <v>416</v>
      </c>
      <c r="S145" s="13">
        <v>420</v>
      </c>
      <c r="T145" s="13">
        <v>443</v>
      </c>
      <c r="U145" s="13">
        <v>452</v>
      </c>
      <c r="V145" s="13">
        <v>463</v>
      </c>
      <c r="W145" s="13">
        <v>465</v>
      </c>
      <c r="X145" s="47">
        <f t="shared" si="76"/>
        <v>4.8307562714743124E-2</v>
      </c>
    </row>
    <row r="146" spans="1:24" hidden="1" x14ac:dyDescent="0.25">
      <c r="A146" s="21" t="s">
        <v>177</v>
      </c>
      <c r="B146" s="21" t="s">
        <v>129</v>
      </c>
      <c r="C146" s="13">
        <v>143</v>
      </c>
      <c r="D146" s="13">
        <v>149</v>
      </c>
      <c r="E146" s="13">
        <v>158</v>
      </c>
      <c r="F146" s="13">
        <v>177</v>
      </c>
      <c r="G146" s="13">
        <v>198</v>
      </c>
      <c r="H146" s="13">
        <v>205</v>
      </c>
      <c r="I146" s="13">
        <v>215</v>
      </c>
      <c r="J146" s="13">
        <v>226</v>
      </c>
      <c r="K146" s="13">
        <v>239</v>
      </c>
      <c r="L146" s="13">
        <v>251</v>
      </c>
      <c r="M146" s="13">
        <v>260</v>
      </c>
      <c r="N146" s="13">
        <v>275</v>
      </c>
      <c r="O146" s="13">
        <v>274</v>
      </c>
      <c r="P146" s="13">
        <v>286</v>
      </c>
      <c r="Q146" s="13">
        <v>297</v>
      </c>
      <c r="R146" s="13">
        <v>306</v>
      </c>
      <c r="S146" s="13">
        <v>321</v>
      </c>
      <c r="T146" s="13">
        <v>341</v>
      </c>
      <c r="U146" s="13">
        <v>337</v>
      </c>
      <c r="V146" s="13">
        <v>362</v>
      </c>
      <c r="W146" s="13">
        <v>391</v>
      </c>
      <c r="X146" s="47">
        <f t="shared" si="76"/>
        <v>5.1579317978879713E-2</v>
      </c>
    </row>
    <row r="147" spans="1:24" hidden="1" x14ac:dyDescent="0.25">
      <c r="A147" s="21" t="s">
        <v>178</v>
      </c>
      <c r="B147" s="21" t="s">
        <v>129</v>
      </c>
      <c r="C147" s="13">
        <v>807</v>
      </c>
      <c r="D147" s="13">
        <v>846</v>
      </c>
      <c r="E147" s="13">
        <v>928</v>
      </c>
      <c r="F147" s="13">
        <v>975</v>
      </c>
      <c r="G147" s="13">
        <v>1026</v>
      </c>
      <c r="H147" s="13">
        <v>1094</v>
      </c>
      <c r="I147" s="13">
        <v>1146</v>
      </c>
      <c r="J147" s="13">
        <v>1176</v>
      </c>
      <c r="K147" s="13">
        <v>1231</v>
      </c>
      <c r="L147" s="13">
        <v>1258</v>
      </c>
      <c r="M147" s="13">
        <v>1269</v>
      </c>
      <c r="N147" s="13">
        <v>1281</v>
      </c>
      <c r="O147" s="13">
        <v>1252</v>
      </c>
      <c r="P147" s="13">
        <v>1241</v>
      </c>
      <c r="Q147" s="13">
        <v>1255</v>
      </c>
      <c r="R147" s="13">
        <v>1276</v>
      </c>
      <c r="S147" s="13">
        <v>1293</v>
      </c>
      <c r="T147" s="13">
        <v>1394</v>
      </c>
      <c r="U147" s="13">
        <v>1439</v>
      </c>
      <c r="V147" s="13">
        <v>1554</v>
      </c>
      <c r="W147" s="13">
        <v>1698</v>
      </c>
      <c r="X147" s="47">
        <f t="shared" si="76"/>
        <v>3.7894492855933937E-2</v>
      </c>
    </row>
    <row r="148" spans="1:24" hidden="1" x14ac:dyDescent="0.25">
      <c r="A148" s="21" t="s">
        <v>179</v>
      </c>
      <c r="B148" s="21" t="s">
        <v>129</v>
      </c>
      <c r="C148" s="13">
        <v>385</v>
      </c>
      <c r="D148" s="13">
        <v>432</v>
      </c>
      <c r="E148" s="13">
        <v>516</v>
      </c>
      <c r="F148" s="13">
        <v>575</v>
      </c>
      <c r="G148" s="13">
        <v>603</v>
      </c>
      <c r="H148" s="13">
        <v>631</v>
      </c>
      <c r="I148" s="13">
        <v>680</v>
      </c>
      <c r="J148" s="13">
        <v>699</v>
      </c>
      <c r="K148" s="13">
        <v>708</v>
      </c>
      <c r="L148" s="13">
        <v>717</v>
      </c>
      <c r="M148" s="13">
        <v>722</v>
      </c>
      <c r="N148" s="13">
        <v>737</v>
      </c>
      <c r="O148" s="13">
        <v>737</v>
      </c>
      <c r="P148" s="13">
        <v>718</v>
      </c>
      <c r="Q148" s="13">
        <v>764</v>
      </c>
      <c r="R148" s="13">
        <v>791</v>
      </c>
      <c r="S148" s="13">
        <v>765</v>
      </c>
      <c r="T148" s="13">
        <v>742</v>
      </c>
      <c r="U148" s="13">
        <v>750</v>
      </c>
      <c r="V148" s="13">
        <v>767</v>
      </c>
      <c r="W148" s="13">
        <v>778</v>
      </c>
      <c r="X148" s="47">
        <f t="shared" si="76"/>
        <v>3.5800087511510315E-2</v>
      </c>
    </row>
    <row r="149" spans="1:24" hidden="1" x14ac:dyDescent="0.25">
      <c r="A149" s="43" t="s">
        <v>180</v>
      </c>
      <c r="B149" s="21" t="s">
        <v>129</v>
      </c>
      <c r="C149" s="13">
        <f t="shared" ref="C149:W149" si="77">C146+C145+C144+C142+C141</f>
        <v>674</v>
      </c>
      <c r="D149" s="13">
        <f t="shared" si="77"/>
        <v>726</v>
      </c>
      <c r="E149" s="13">
        <f t="shared" si="77"/>
        <v>778</v>
      </c>
      <c r="F149" s="13">
        <f t="shared" si="77"/>
        <v>829</v>
      </c>
      <c r="G149" s="13">
        <f t="shared" si="77"/>
        <v>902</v>
      </c>
      <c r="H149" s="13">
        <f t="shared" si="77"/>
        <v>963</v>
      </c>
      <c r="I149" s="13">
        <f t="shared" si="77"/>
        <v>982</v>
      </c>
      <c r="J149" s="13">
        <f t="shared" si="77"/>
        <v>1059</v>
      </c>
      <c r="K149" s="13">
        <f t="shared" si="77"/>
        <v>1097</v>
      </c>
      <c r="L149" s="13">
        <f t="shared" si="77"/>
        <v>1161</v>
      </c>
      <c r="M149" s="13">
        <f t="shared" si="77"/>
        <v>1259</v>
      </c>
      <c r="N149" s="13">
        <f t="shared" si="77"/>
        <v>1197</v>
      </c>
      <c r="O149" s="13">
        <f t="shared" si="77"/>
        <v>1267</v>
      </c>
      <c r="P149" s="13">
        <f t="shared" si="77"/>
        <v>1302</v>
      </c>
      <c r="Q149" s="13">
        <f t="shared" si="77"/>
        <v>1342</v>
      </c>
      <c r="R149" s="13">
        <f t="shared" si="77"/>
        <v>1389</v>
      </c>
      <c r="S149" s="13">
        <f t="shared" si="77"/>
        <v>1405</v>
      </c>
      <c r="T149" s="13">
        <f t="shared" si="77"/>
        <v>1448</v>
      </c>
      <c r="U149" s="13">
        <f t="shared" si="77"/>
        <v>1472</v>
      </c>
      <c r="V149" s="13">
        <f t="shared" si="77"/>
        <v>1548</v>
      </c>
      <c r="W149" s="13">
        <f t="shared" si="77"/>
        <v>1631</v>
      </c>
      <c r="X149" s="47">
        <f t="shared" si="76"/>
        <v>4.5176660862132678E-2</v>
      </c>
    </row>
    <row r="150" spans="1:24" hidden="1" x14ac:dyDescent="0.25">
      <c r="A150" s="43" t="s">
        <v>181</v>
      </c>
      <c r="B150" s="21" t="s">
        <v>129</v>
      </c>
      <c r="C150" s="13">
        <f t="shared" ref="C150:W150" si="78">C149+C148+C147+C143+C140</f>
        <v>3372</v>
      </c>
      <c r="D150" s="13">
        <f t="shared" si="78"/>
        <v>3630</v>
      </c>
      <c r="E150" s="13">
        <f t="shared" si="78"/>
        <v>4004</v>
      </c>
      <c r="F150" s="13">
        <f t="shared" si="78"/>
        <v>4252</v>
      </c>
      <c r="G150" s="13">
        <f t="shared" si="78"/>
        <v>4473</v>
      </c>
      <c r="H150" s="13">
        <f t="shared" si="78"/>
        <v>4793</v>
      </c>
      <c r="I150" s="13">
        <f t="shared" si="78"/>
        <v>5059</v>
      </c>
      <c r="J150" s="13">
        <f t="shared" si="78"/>
        <v>5312</v>
      </c>
      <c r="K150" s="13">
        <f t="shared" si="78"/>
        <v>5447</v>
      </c>
      <c r="L150" s="13">
        <f t="shared" si="78"/>
        <v>5667</v>
      </c>
      <c r="M150" s="13">
        <f t="shared" si="78"/>
        <v>5910</v>
      </c>
      <c r="N150" s="13">
        <f t="shared" si="78"/>
        <v>6052</v>
      </c>
      <c r="O150" s="13">
        <f t="shared" si="78"/>
        <v>6284</v>
      </c>
      <c r="P150" s="13">
        <f t="shared" si="78"/>
        <v>6378</v>
      </c>
      <c r="Q150" s="13">
        <f t="shared" si="78"/>
        <v>6615</v>
      </c>
      <c r="R150" s="13">
        <f t="shared" si="78"/>
        <v>6843</v>
      </c>
      <c r="S150" s="13">
        <f t="shared" si="78"/>
        <v>6974</v>
      </c>
      <c r="T150" s="13">
        <f t="shared" si="78"/>
        <v>7257</v>
      </c>
      <c r="U150" s="13">
        <f t="shared" si="78"/>
        <v>7443</v>
      </c>
      <c r="V150" s="13">
        <f t="shared" si="78"/>
        <v>7723</v>
      </c>
      <c r="W150" s="13">
        <f t="shared" si="78"/>
        <v>8149</v>
      </c>
      <c r="X150" s="47">
        <f t="shared" si="76"/>
        <v>4.5107194902430203E-2</v>
      </c>
    </row>
    <row r="151" spans="1:24" hidden="1" x14ac:dyDescent="0.25">
      <c r="A151" s="21" t="s">
        <v>171</v>
      </c>
      <c r="B151" s="21" t="s">
        <v>96</v>
      </c>
      <c r="C151" s="13">
        <v>213</v>
      </c>
      <c r="D151" s="13">
        <v>239</v>
      </c>
      <c r="E151" s="13">
        <v>252</v>
      </c>
      <c r="F151" s="13">
        <v>262</v>
      </c>
      <c r="G151" s="13">
        <v>276</v>
      </c>
      <c r="H151" s="13">
        <v>293</v>
      </c>
      <c r="I151" s="13">
        <v>304</v>
      </c>
      <c r="J151" s="13">
        <v>321</v>
      </c>
      <c r="K151" s="13">
        <v>330</v>
      </c>
      <c r="L151" s="13">
        <v>331</v>
      </c>
      <c r="M151" s="13">
        <v>355</v>
      </c>
      <c r="N151" s="13">
        <v>344</v>
      </c>
      <c r="O151" s="13">
        <v>354</v>
      </c>
      <c r="P151" s="13">
        <v>352</v>
      </c>
      <c r="Q151" s="13">
        <v>359</v>
      </c>
      <c r="R151" s="13">
        <v>388</v>
      </c>
      <c r="S151" s="13">
        <v>405</v>
      </c>
      <c r="T151" s="13">
        <v>404</v>
      </c>
      <c r="U151" s="13">
        <v>418</v>
      </c>
      <c r="V151" s="13">
        <v>432</v>
      </c>
      <c r="W151" s="13">
        <v>447</v>
      </c>
      <c r="X151" s="47">
        <f t="shared" ref="X151:X161" si="79">_xlfn.RRI(20,C151,W151)</f>
        <v>3.775873114033157E-2</v>
      </c>
    </row>
    <row r="152" spans="1:24" hidden="1" x14ac:dyDescent="0.25">
      <c r="A152" s="21" t="s">
        <v>172</v>
      </c>
      <c r="B152" s="21" t="s">
        <v>96</v>
      </c>
      <c r="C152" s="13">
        <v>74</v>
      </c>
      <c r="D152" s="13">
        <v>71</v>
      </c>
      <c r="E152" s="13">
        <v>83</v>
      </c>
      <c r="F152" s="13">
        <v>85</v>
      </c>
      <c r="G152" s="13">
        <v>92</v>
      </c>
      <c r="H152" s="13">
        <v>100</v>
      </c>
      <c r="I152" s="13">
        <v>111</v>
      </c>
      <c r="J152" s="13">
        <v>121</v>
      </c>
      <c r="K152" s="13">
        <v>118</v>
      </c>
      <c r="L152" s="13">
        <v>113</v>
      </c>
      <c r="M152" s="13">
        <v>108</v>
      </c>
      <c r="N152" s="13">
        <v>109</v>
      </c>
      <c r="O152" s="13">
        <v>117</v>
      </c>
      <c r="P152" s="13">
        <v>124</v>
      </c>
      <c r="Q152" s="13">
        <v>128</v>
      </c>
      <c r="R152" s="13">
        <v>135</v>
      </c>
      <c r="S152" s="13">
        <v>139</v>
      </c>
      <c r="T152" s="13">
        <v>138</v>
      </c>
      <c r="U152" s="13">
        <v>146</v>
      </c>
      <c r="V152" s="13">
        <v>154</v>
      </c>
      <c r="W152" s="13">
        <v>155</v>
      </c>
      <c r="X152" s="47">
        <f t="shared" si="79"/>
        <v>3.7659816423192494E-2</v>
      </c>
    </row>
    <row r="153" spans="1:24" hidden="1" x14ac:dyDescent="0.25">
      <c r="A153" s="21" t="s">
        <v>173</v>
      </c>
      <c r="B153" s="21" t="s">
        <v>96</v>
      </c>
      <c r="C153" s="13">
        <v>83</v>
      </c>
      <c r="D153" s="13">
        <v>88</v>
      </c>
      <c r="E153" s="13">
        <v>94</v>
      </c>
      <c r="F153" s="13">
        <v>98</v>
      </c>
      <c r="G153" s="13">
        <v>109</v>
      </c>
      <c r="H153" s="13">
        <v>121</v>
      </c>
      <c r="I153" s="13">
        <v>128</v>
      </c>
      <c r="J153" s="13">
        <v>141</v>
      </c>
      <c r="K153" s="13">
        <v>158</v>
      </c>
      <c r="L153" s="13">
        <v>177</v>
      </c>
      <c r="M153" s="13">
        <v>199</v>
      </c>
      <c r="N153" s="13">
        <v>217</v>
      </c>
      <c r="O153" s="13">
        <v>220</v>
      </c>
      <c r="P153" s="13">
        <v>224</v>
      </c>
      <c r="Q153" s="13">
        <v>228</v>
      </c>
      <c r="R153" s="13">
        <v>239</v>
      </c>
      <c r="S153" s="13">
        <v>243</v>
      </c>
      <c r="T153" s="13">
        <v>243</v>
      </c>
      <c r="U153" s="13">
        <v>251</v>
      </c>
      <c r="V153" s="13">
        <v>266</v>
      </c>
      <c r="W153" s="13">
        <v>297</v>
      </c>
      <c r="X153" s="47">
        <f t="shared" si="79"/>
        <v>6.5820128536900446E-2</v>
      </c>
    </row>
    <row r="154" spans="1:24" hidden="1" x14ac:dyDescent="0.25">
      <c r="A154" s="21" t="s">
        <v>174</v>
      </c>
      <c r="B154" s="21" t="s">
        <v>96</v>
      </c>
      <c r="C154" s="13">
        <v>1626</v>
      </c>
      <c r="D154" s="13">
        <v>1716</v>
      </c>
      <c r="E154" s="13">
        <v>1822</v>
      </c>
      <c r="F154" s="13">
        <v>1937</v>
      </c>
      <c r="G154" s="13">
        <v>2043</v>
      </c>
      <c r="H154" s="13">
        <v>2185</v>
      </c>
      <c r="I154" s="13">
        <v>2323</v>
      </c>
      <c r="J154" s="13">
        <v>2531</v>
      </c>
      <c r="K154" s="13">
        <v>2554</v>
      </c>
      <c r="L154" s="13">
        <v>2638</v>
      </c>
      <c r="M154" s="13">
        <v>2741</v>
      </c>
      <c r="N154" s="13">
        <v>2784</v>
      </c>
      <c r="O154" s="13">
        <v>2861</v>
      </c>
      <c r="P154" s="13">
        <v>2971</v>
      </c>
      <c r="Q154" s="13">
        <v>3095</v>
      </c>
      <c r="R154" s="13">
        <v>3134</v>
      </c>
      <c r="S154" s="13">
        <v>3316</v>
      </c>
      <c r="T154" s="13">
        <v>3442</v>
      </c>
      <c r="U154" s="13">
        <v>3535</v>
      </c>
      <c r="V154" s="13">
        <v>3729</v>
      </c>
      <c r="W154" s="13">
        <v>4027</v>
      </c>
      <c r="X154" s="47">
        <f t="shared" si="79"/>
        <v>4.6388732233334951E-2</v>
      </c>
    </row>
    <row r="155" spans="1:24" hidden="1" x14ac:dyDescent="0.25">
      <c r="A155" s="21" t="s">
        <v>175</v>
      </c>
      <c r="B155" s="21" t="s">
        <v>96</v>
      </c>
      <c r="C155" s="13">
        <v>308</v>
      </c>
      <c r="D155" s="13">
        <v>323</v>
      </c>
      <c r="E155" s="13">
        <v>329</v>
      </c>
      <c r="F155" s="13">
        <v>336</v>
      </c>
      <c r="G155" s="13">
        <v>349</v>
      </c>
      <c r="H155" s="13">
        <v>365</v>
      </c>
      <c r="I155" s="13">
        <v>383</v>
      </c>
      <c r="J155" s="13">
        <v>416</v>
      </c>
      <c r="K155" s="13">
        <v>435</v>
      </c>
      <c r="L155" s="13">
        <v>445</v>
      </c>
      <c r="M155" s="13">
        <v>471</v>
      </c>
      <c r="N155" s="13">
        <v>485</v>
      </c>
      <c r="O155" s="13">
        <v>497</v>
      </c>
      <c r="P155" s="13">
        <v>507</v>
      </c>
      <c r="Q155" s="13">
        <v>518</v>
      </c>
      <c r="R155" s="13">
        <v>536</v>
      </c>
      <c r="S155" s="13">
        <v>563</v>
      </c>
      <c r="T155" s="13">
        <v>577</v>
      </c>
      <c r="U155" s="13">
        <v>603</v>
      </c>
      <c r="V155" s="13">
        <v>628</v>
      </c>
      <c r="W155" s="13">
        <v>735</v>
      </c>
      <c r="X155" s="47">
        <f t="shared" si="79"/>
        <v>4.4448020494889606E-2</v>
      </c>
    </row>
    <row r="156" spans="1:24" hidden="1" x14ac:dyDescent="0.25">
      <c r="A156" s="21" t="s">
        <v>176</v>
      </c>
      <c r="B156" s="21" t="s">
        <v>96</v>
      </c>
      <c r="C156" s="13">
        <v>226</v>
      </c>
      <c r="D156" s="13">
        <v>249</v>
      </c>
      <c r="E156" s="13">
        <v>275</v>
      </c>
      <c r="F156" s="13">
        <v>283</v>
      </c>
      <c r="G156" s="13">
        <v>299</v>
      </c>
      <c r="H156" s="13">
        <v>333</v>
      </c>
      <c r="I156" s="13">
        <v>335</v>
      </c>
      <c r="J156" s="13">
        <v>352</v>
      </c>
      <c r="K156" s="13">
        <v>348</v>
      </c>
      <c r="L156" s="13">
        <v>364</v>
      </c>
      <c r="M156" s="13">
        <v>401</v>
      </c>
      <c r="N156" s="13">
        <v>399</v>
      </c>
      <c r="O156" s="13">
        <v>420</v>
      </c>
      <c r="P156" s="13">
        <v>448</v>
      </c>
      <c r="Q156" s="13">
        <v>444</v>
      </c>
      <c r="R156" s="13">
        <v>473</v>
      </c>
      <c r="S156" s="13">
        <v>455</v>
      </c>
      <c r="T156" s="13">
        <v>449</v>
      </c>
      <c r="U156" s="13">
        <v>475</v>
      </c>
      <c r="V156" s="13">
        <v>471</v>
      </c>
      <c r="W156" s="13">
        <v>512</v>
      </c>
      <c r="X156" s="47">
        <f t="shared" si="79"/>
        <v>4.1736967755613641E-2</v>
      </c>
    </row>
    <row r="157" spans="1:24" hidden="1" x14ac:dyDescent="0.25">
      <c r="A157" s="21" t="s">
        <v>177</v>
      </c>
      <c r="B157" s="21" t="s">
        <v>96</v>
      </c>
      <c r="C157" s="13">
        <v>125</v>
      </c>
      <c r="D157" s="13">
        <v>137</v>
      </c>
      <c r="E157" s="13">
        <v>148</v>
      </c>
      <c r="F157" s="13">
        <v>171</v>
      </c>
      <c r="G157" s="13">
        <v>179</v>
      </c>
      <c r="H157" s="13">
        <v>193</v>
      </c>
      <c r="I157" s="13">
        <v>208</v>
      </c>
      <c r="J157" s="13">
        <v>228</v>
      </c>
      <c r="K157" s="13">
        <v>245</v>
      </c>
      <c r="L157" s="13">
        <v>254</v>
      </c>
      <c r="M157" s="13">
        <v>274</v>
      </c>
      <c r="N157" s="13">
        <v>288</v>
      </c>
      <c r="O157" s="13">
        <v>304</v>
      </c>
      <c r="P157" s="13">
        <v>311</v>
      </c>
      <c r="Q157" s="13">
        <v>336</v>
      </c>
      <c r="R157" s="13">
        <v>331</v>
      </c>
      <c r="S157" s="13">
        <v>348</v>
      </c>
      <c r="T157" s="13">
        <v>338</v>
      </c>
      <c r="U157" s="13">
        <v>355</v>
      </c>
      <c r="V157" s="13">
        <v>384</v>
      </c>
      <c r="W157" s="13">
        <v>422</v>
      </c>
      <c r="X157" s="47">
        <f t="shared" si="79"/>
        <v>6.2723102754191462E-2</v>
      </c>
    </row>
    <row r="158" spans="1:24" hidden="1" x14ac:dyDescent="0.25">
      <c r="A158" s="21" t="s">
        <v>178</v>
      </c>
      <c r="B158" s="21" t="s">
        <v>96</v>
      </c>
      <c r="C158" s="13">
        <v>998</v>
      </c>
      <c r="D158" s="13">
        <v>1051</v>
      </c>
      <c r="E158" s="13">
        <v>1166</v>
      </c>
      <c r="F158" s="13">
        <v>1236</v>
      </c>
      <c r="G158" s="13">
        <v>1270</v>
      </c>
      <c r="H158" s="13">
        <v>1334</v>
      </c>
      <c r="I158" s="13">
        <v>1424</v>
      </c>
      <c r="J158" s="13">
        <v>1498</v>
      </c>
      <c r="K158" s="13">
        <v>1556</v>
      </c>
      <c r="L158" s="13">
        <v>1608</v>
      </c>
      <c r="M158" s="13">
        <v>1665</v>
      </c>
      <c r="N158" s="13">
        <v>1715</v>
      </c>
      <c r="O158" s="13">
        <v>1779</v>
      </c>
      <c r="P158" s="13">
        <v>1803</v>
      </c>
      <c r="Q158" s="13">
        <v>1866</v>
      </c>
      <c r="R158" s="13">
        <v>1956</v>
      </c>
      <c r="S158" s="13">
        <v>2048</v>
      </c>
      <c r="T158" s="13">
        <v>2133</v>
      </c>
      <c r="U158" s="13">
        <v>2190</v>
      </c>
      <c r="V158" s="13">
        <v>2249</v>
      </c>
      <c r="W158" s="13">
        <v>2375</v>
      </c>
      <c r="X158" s="47">
        <f t="shared" si="79"/>
        <v>4.430330783018599E-2</v>
      </c>
    </row>
    <row r="159" spans="1:24" hidden="1" x14ac:dyDescent="0.25">
      <c r="A159" s="21" t="s">
        <v>179</v>
      </c>
      <c r="B159" s="21" t="s">
        <v>96</v>
      </c>
      <c r="C159" s="13">
        <v>513</v>
      </c>
      <c r="D159" s="13">
        <v>573</v>
      </c>
      <c r="E159" s="13">
        <v>617</v>
      </c>
      <c r="F159" s="13">
        <v>671</v>
      </c>
      <c r="G159" s="13">
        <v>726</v>
      </c>
      <c r="H159" s="13">
        <v>755</v>
      </c>
      <c r="I159" s="13">
        <v>825</v>
      </c>
      <c r="J159" s="13">
        <v>859</v>
      </c>
      <c r="K159" s="13">
        <v>884</v>
      </c>
      <c r="L159" s="13">
        <v>930</v>
      </c>
      <c r="M159" s="13">
        <v>944</v>
      </c>
      <c r="N159" s="13">
        <v>958</v>
      </c>
      <c r="O159" s="13">
        <v>952</v>
      </c>
      <c r="P159" s="13">
        <v>954</v>
      </c>
      <c r="Q159" s="13">
        <v>1042</v>
      </c>
      <c r="R159" s="13">
        <v>1108</v>
      </c>
      <c r="S159" s="13">
        <v>1113</v>
      </c>
      <c r="T159" s="13">
        <v>1124</v>
      </c>
      <c r="U159" s="13">
        <v>1145</v>
      </c>
      <c r="V159" s="13">
        <v>1182</v>
      </c>
      <c r="W159" s="13">
        <v>1221</v>
      </c>
      <c r="X159" s="47">
        <f t="shared" si="79"/>
        <v>4.431114999175767E-2</v>
      </c>
    </row>
    <row r="160" spans="1:24" hidden="1" x14ac:dyDescent="0.25">
      <c r="A160" s="43" t="s">
        <v>180</v>
      </c>
      <c r="B160" s="21" t="s">
        <v>96</v>
      </c>
      <c r="C160" s="13">
        <f t="shared" ref="C160:W160" si="80">C157+C156+C155+C153+C152</f>
        <v>816</v>
      </c>
      <c r="D160" s="13">
        <f t="shared" si="80"/>
        <v>868</v>
      </c>
      <c r="E160" s="13">
        <f t="shared" si="80"/>
        <v>929</v>
      </c>
      <c r="F160" s="13">
        <f t="shared" si="80"/>
        <v>973</v>
      </c>
      <c r="G160" s="13">
        <f t="shared" si="80"/>
        <v>1028</v>
      </c>
      <c r="H160" s="13">
        <f t="shared" si="80"/>
        <v>1112</v>
      </c>
      <c r="I160" s="13">
        <f t="shared" si="80"/>
        <v>1165</v>
      </c>
      <c r="J160" s="13">
        <f t="shared" si="80"/>
        <v>1258</v>
      </c>
      <c r="K160" s="13">
        <f t="shared" si="80"/>
        <v>1304</v>
      </c>
      <c r="L160" s="13">
        <f t="shared" si="80"/>
        <v>1353</v>
      </c>
      <c r="M160" s="13">
        <f t="shared" si="80"/>
        <v>1453</v>
      </c>
      <c r="N160" s="13">
        <f t="shared" si="80"/>
        <v>1498</v>
      </c>
      <c r="O160" s="13">
        <f t="shared" si="80"/>
        <v>1558</v>
      </c>
      <c r="P160" s="13">
        <f t="shared" si="80"/>
        <v>1614</v>
      </c>
      <c r="Q160" s="13">
        <f t="shared" si="80"/>
        <v>1654</v>
      </c>
      <c r="R160" s="13">
        <f t="shared" si="80"/>
        <v>1714</v>
      </c>
      <c r="S160" s="13">
        <f t="shared" si="80"/>
        <v>1748</v>
      </c>
      <c r="T160" s="13">
        <f t="shared" si="80"/>
        <v>1745</v>
      </c>
      <c r="U160" s="13">
        <f t="shared" si="80"/>
        <v>1830</v>
      </c>
      <c r="V160" s="13">
        <f t="shared" si="80"/>
        <v>1903</v>
      </c>
      <c r="W160" s="13">
        <f t="shared" si="80"/>
        <v>2121</v>
      </c>
      <c r="X160" s="47">
        <f t="shared" si="79"/>
        <v>4.8920384515019455E-2</v>
      </c>
    </row>
    <row r="161" spans="1:24" hidden="1" x14ac:dyDescent="0.25">
      <c r="A161" s="43" t="s">
        <v>181</v>
      </c>
      <c r="B161" s="21" t="s">
        <v>96</v>
      </c>
      <c r="C161" s="13">
        <f t="shared" ref="C161:W161" si="81">C160+C159+C158+C154+C151</f>
        <v>4166</v>
      </c>
      <c r="D161" s="13">
        <f t="shared" si="81"/>
        <v>4447</v>
      </c>
      <c r="E161" s="13">
        <f t="shared" si="81"/>
        <v>4786</v>
      </c>
      <c r="F161" s="13">
        <f t="shared" si="81"/>
        <v>5079</v>
      </c>
      <c r="G161" s="13">
        <f t="shared" si="81"/>
        <v>5343</v>
      </c>
      <c r="H161" s="13">
        <f t="shared" si="81"/>
        <v>5679</v>
      </c>
      <c r="I161" s="13">
        <f t="shared" si="81"/>
        <v>6041</v>
      </c>
      <c r="J161" s="13">
        <f t="shared" si="81"/>
        <v>6467</v>
      </c>
      <c r="K161" s="13">
        <f t="shared" si="81"/>
        <v>6628</v>
      </c>
      <c r="L161" s="13">
        <f t="shared" si="81"/>
        <v>6860</v>
      </c>
      <c r="M161" s="13">
        <f t="shared" si="81"/>
        <v>7158</v>
      </c>
      <c r="N161" s="13">
        <f t="shared" si="81"/>
        <v>7299</v>
      </c>
      <c r="O161" s="13">
        <f t="shared" si="81"/>
        <v>7504</v>
      </c>
      <c r="P161" s="13">
        <f t="shared" si="81"/>
        <v>7694</v>
      </c>
      <c r="Q161" s="13">
        <f t="shared" si="81"/>
        <v>8016</v>
      </c>
      <c r="R161" s="13">
        <f t="shared" si="81"/>
        <v>8300</v>
      </c>
      <c r="S161" s="13">
        <f t="shared" si="81"/>
        <v>8630</v>
      </c>
      <c r="T161" s="13">
        <f t="shared" si="81"/>
        <v>8848</v>
      </c>
      <c r="U161" s="13">
        <f t="shared" si="81"/>
        <v>9118</v>
      </c>
      <c r="V161" s="13">
        <f t="shared" si="81"/>
        <v>9495</v>
      </c>
      <c r="W161" s="13">
        <f t="shared" si="81"/>
        <v>10191</v>
      </c>
      <c r="X161" s="47">
        <f t="shared" si="79"/>
        <v>4.57427847788765E-2</v>
      </c>
    </row>
    <row r="162" spans="1:24" hidden="1" x14ac:dyDescent="0.25">
      <c r="A162" s="21" t="s">
        <v>171</v>
      </c>
      <c r="B162" s="21" t="s">
        <v>97</v>
      </c>
      <c r="C162" s="13">
        <v>200</v>
      </c>
      <c r="D162" s="13">
        <v>218</v>
      </c>
      <c r="E162" s="13">
        <v>237</v>
      </c>
      <c r="F162" s="13">
        <v>243</v>
      </c>
      <c r="G162" s="13">
        <v>259</v>
      </c>
      <c r="H162" s="13">
        <v>274</v>
      </c>
      <c r="I162" s="13">
        <v>280</v>
      </c>
      <c r="J162" s="13">
        <v>295</v>
      </c>
      <c r="K162" s="13">
        <v>296</v>
      </c>
      <c r="L162" s="13">
        <v>302</v>
      </c>
      <c r="M162" s="13">
        <v>305</v>
      </c>
      <c r="N162" s="13">
        <v>315</v>
      </c>
      <c r="O162" s="13">
        <v>327</v>
      </c>
      <c r="P162" s="13">
        <v>328</v>
      </c>
      <c r="Q162" s="13">
        <v>335</v>
      </c>
      <c r="R162" s="13">
        <v>358</v>
      </c>
      <c r="S162" s="13">
        <v>374</v>
      </c>
      <c r="T162" s="13">
        <v>384</v>
      </c>
      <c r="U162" s="13">
        <v>400</v>
      </c>
      <c r="V162" s="13">
        <v>408</v>
      </c>
      <c r="W162" s="13">
        <v>419</v>
      </c>
      <c r="X162" s="47">
        <f t="shared" ref="X162:X167" si="82">_xlfn.RRI(20,C162,W162)</f>
        <v>3.7669857369295734E-2</v>
      </c>
    </row>
    <row r="163" spans="1:24" hidden="1" x14ac:dyDescent="0.25">
      <c r="A163" s="21" t="s">
        <v>172</v>
      </c>
      <c r="B163" s="21" t="s">
        <v>97</v>
      </c>
      <c r="C163" s="13">
        <v>104</v>
      </c>
      <c r="D163" s="13">
        <v>100</v>
      </c>
      <c r="E163" s="13">
        <v>116</v>
      </c>
      <c r="F163" s="13">
        <v>116</v>
      </c>
      <c r="G163" s="13">
        <v>122</v>
      </c>
      <c r="H163" s="13">
        <v>131</v>
      </c>
      <c r="I163" s="13">
        <v>142</v>
      </c>
      <c r="J163" s="13">
        <v>154</v>
      </c>
      <c r="K163" s="13">
        <v>152</v>
      </c>
      <c r="L163" s="13">
        <v>148</v>
      </c>
      <c r="M163" s="13">
        <v>143</v>
      </c>
      <c r="N163" s="13">
        <v>145</v>
      </c>
      <c r="O163" s="13">
        <v>155</v>
      </c>
      <c r="P163" s="13">
        <v>160</v>
      </c>
      <c r="Q163" s="13">
        <v>164</v>
      </c>
      <c r="R163" s="13">
        <v>170</v>
      </c>
      <c r="S163" s="13">
        <v>177</v>
      </c>
      <c r="T163" s="13">
        <v>180</v>
      </c>
      <c r="U163" s="13">
        <v>188</v>
      </c>
      <c r="V163" s="13">
        <v>195</v>
      </c>
      <c r="W163" s="13">
        <v>186</v>
      </c>
      <c r="X163" s="47">
        <f t="shared" si="82"/>
        <v>2.9494380224887928E-2</v>
      </c>
    </row>
    <row r="164" spans="1:24" hidden="1" x14ac:dyDescent="0.25">
      <c r="A164" s="21" t="s">
        <v>173</v>
      </c>
      <c r="B164" s="21" t="s">
        <v>97</v>
      </c>
      <c r="C164" s="13">
        <v>69</v>
      </c>
      <c r="D164" s="13">
        <v>71</v>
      </c>
      <c r="E164" s="13">
        <v>73</v>
      </c>
      <c r="F164" s="13">
        <v>80</v>
      </c>
      <c r="G164" s="13">
        <v>89</v>
      </c>
      <c r="H164" s="13">
        <v>97</v>
      </c>
      <c r="I164" s="13">
        <v>100</v>
      </c>
      <c r="J164" s="13">
        <v>107</v>
      </c>
      <c r="K164" s="13">
        <v>115</v>
      </c>
      <c r="L164" s="13">
        <v>124</v>
      </c>
      <c r="M164" s="13">
        <v>132</v>
      </c>
      <c r="N164" s="13">
        <v>140</v>
      </c>
      <c r="O164" s="13">
        <v>151</v>
      </c>
      <c r="P164" s="13">
        <v>169</v>
      </c>
      <c r="Q164" s="13">
        <v>172</v>
      </c>
      <c r="R164" s="13">
        <v>194</v>
      </c>
      <c r="S164" s="13">
        <v>213</v>
      </c>
      <c r="T164" s="13">
        <v>233</v>
      </c>
      <c r="U164" s="13">
        <v>240</v>
      </c>
      <c r="V164" s="13">
        <v>248</v>
      </c>
      <c r="W164" s="13">
        <v>273</v>
      </c>
      <c r="X164" s="47">
        <f t="shared" si="82"/>
        <v>7.1187948140736923E-2</v>
      </c>
    </row>
    <row r="165" spans="1:24" hidden="1" x14ac:dyDescent="0.25">
      <c r="A165" s="21" t="s">
        <v>174</v>
      </c>
      <c r="B165" s="21" t="s">
        <v>97</v>
      </c>
      <c r="C165" s="13">
        <v>1527</v>
      </c>
      <c r="D165" s="13">
        <v>1598</v>
      </c>
      <c r="E165" s="13">
        <v>1717</v>
      </c>
      <c r="F165" s="13">
        <v>1859</v>
      </c>
      <c r="G165" s="13">
        <v>2044</v>
      </c>
      <c r="H165" s="13">
        <v>2125</v>
      </c>
      <c r="I165" s="13">
        <v>2289</v>
      </c>
      <c r="J165" s="13">
        <v>2455</v>
      </c>
      <c r="K165" s="13">
        <v>2438</v>
      </c>
      <c r="L165" s="13">
        <v>2668</v>
      </c>
      <c r="M165" s="13">
        <v>2721</v>
      </c>
      <c r="N165" s="13">
        <v>2809</v>
      </c>
      <c r="O165" s="13">
        <v>3119</v>
      </c>
      <c r="P165" s="13">
        <v>3008</v>
      </c>
      <c r="Q165" s="13">
        <v>3110</v>
      </c>
      <c r="R165" s="13">
        <v>3142</v>
      </c>
      <c r="S165" s="13">
        <v>3310</v>
      </c>
      <c r="T165" s="13">
        <v>3357</v>
      </c>
      <c r="U165" s="13">
        <v>3474</v>
      </c>
      <c r="V165" s="13">
        <v>3881</v>
      </c>
      <c r="W165" s="13">
        <v>4155</v>
      </c>
      <c r="X165" s="47">
        <f t="shared" si="82"/>
        <v>5.1324050343640515E-2</v>
      </c>
    </row>
    <row r="166" spans="1:24" hidden="1" x14ac:dyDescent="0.25">
      <c r="A166" s="21" t="s">
        <v>175</v>
      </c>
      <c r="B166" s="21" t="s">
        <v>97</v>
      </c>
      <c r="C166" s="13">
        <v>359</v>
      </c>
      <c r="D166" s="13">
        <v>382</v>
      </c>
      <c r="E166" s="13">
        <v>390</v>
      </c>
      <c r="F166" s="13">
        <v>407</v>
      </c>
      <c r="G166" s="13">
        <v>426</v>
      </c>
      <c r="H166" s="13">
        <v>459</v>
      </c>
      <c r="I166" s="13">
        <v>478</v>
      </c>
      <c r="J166" s="13">
        <v>512</v>
      </c>
      <c r="K166" s="13">
        <v>525</v>
      </c>
      <c r="L166" s="13">
        <v>544</v>
      </c>
      <c r="M166" s="13">
        <v>549</v>
      </c>
      <c r="N166" s="13">
        <v>554</v>
      </c>
      <c r="O166" s="13">
        <v>560</v>
      </c>
      <c r="P166" s="13">
        <v>558</v>
      </c>
      <c r="Q166" s="13">
        <v>577</v>
      </c>
      <c r="R166" s="13">
        <v>584</v>
      </c>
      <c r="S166" s="13">
        <v>617</v>
      </c>
      <c r="T166" s="13">
        <v>615</v>
      </c>
      <c r="U166" s="13">
        <v>640</v>
      </c>
      <c r="V166" s="13">
        <v>678</v>
      </c>
      <c r="W166" s="13">
        <v>749</v>
      </c>
      <c r="X166" s="47">
        <f t="shared" si="82"/>
        <v>3.7455239717869793E-2</v>
      </c>
    </row>
    <row r="167" spans="1:24" hidden="1" x14ac:dyDescent="0.25">
      <c r="A167" s="21" t="s">
        <v>176</v>
      </c>
      <c r="B167" s="21" t="s">
        <v>97</v>
      </c>
      <c r="C167" s="13">
        <v>187</v>
      </c>
      <c r="D167" s="13">
        <v>207</v>
      </c>
      <c r="E167" s="13">
        <v>233</v>
      </c>
      <c r="F167" s="13">
        <v>267</v>
      </c>
      <c r="G167" s="13">
        <v>290</v>
      </c>
      <c r="H167" s="13">
        <v>288</v>
      </c>
      <c r="I167" s="13">
        <v>294</v>
      </c>
      <c r="J167" s="13">
        <v>305</v>
      </c>
      <c r="K167" s="13">
        <v>321</v>
      </c>
      <c r="L167" s="13">
        <v>342</v>
      </c>
      <c r="M167" s="13">
        <v>349</v>
      </c>
      <c r="N167" s="13">
        <v>349</v>
      </c>
      <c r="O167" s="13">
        <v>352</v>
      </c>
      <c r="P167" s="13">
        <v>367</v>
      </c>
      <c r="Q167" s="13">
        <v>394</v>
      </c>
      <c r="R167" s="13">
        <v>424</v>
      </c>
      <c r="S167" s="13">
        <v>415</v>
      </c>
      <c r="T167" s="13">
        <v>444</v>
      </c>
      <c r="U167" s="13">
        <v>474</v>
      </c>
      <c r="V167" s="13">
        <v>487</v>
      </c>
      <c r="W167" s="13">
        <v>519</v>
      </c>
      <c r="X167" s="47">
        <f t="shared" si="82"/>
        <v>5.2364737962421914E-2</v>
      </c>
    </row>
    <row r="168" spans="1:24" hidden="1" x14ac:dyDescent="0.25">
      <c r="A168" s="21" t="s">
        <v>177</v>
      </c>
      <c r="B168" s="21" t="s">
        <v>97</v>
      </c>
      <c r="C168" s="13">
        <v>102</v>
      </c>
      <c r="D168" s="13">
        <v>115</v>
      </c>
      <c r="E168" s="13">
        <v>122</v>
      </c>
      <c r="F168" s="13">
        <v>130</v>
      </c>
      <c r="G168" s="13">
        <v>141</v>
      </c>
      <c r="H168" s="13">
        <v>143</v>
      </c>
      <c r="I168" s="13">
        <v>150</v>
      </c>
      <c r="J168" s="13">
        <v>157</v>
      </c>
      <c r="K168" s="13">
        <v>170</v>
      </c>
      <c r="L168" s="13">
        <v>176</v>
      </c>
      <c r="M168" s="13">
        <v>183</v>
      </c>
      <c r="N168" s="13">
        <v>200</v>
      </c>
      <c r="O168" s="13">
        <v>218</v>
      </c>
      <c r="P168" s="13">
        <v>225</v>
      </c>
      <c r="Q168" s="13">
        <v>240</v>
      </c>
      <c r="R168" s="13">
        <v>244</v>
      </c>
      <c r="S168" s="13">
        <v>254</v>
      </c>
      <c r="T168" s="13">
        <v>274</v>
      </c>
      <c r="U168" s="13">
        <v>283</v>
      </c>
      <c r="V168" s="13">
        <v>299</v>
      </c>
      <c r="W168" s="13">
        <v>322</v>
      </c>
      <c r="X168" s="47">
        <f>_xlfn.RRI(20,C168,W168)</f>
        <v>5.9162960860439817E-2</v>
      </c>
    </row>
    <row r="169" spans="1:24" hidden="1" x14ac:dyDescent="0.25">
      <c r="A169" s="21" t="s">
        <v>178</v>
      </c>
      <c r="B169" s="21" t="s">
        <v>97</v>
      </c>
      <c r="C169" s="13">
        <v>919</v>
      </c>
      <c r="D169" s="13">
        <v>1024</v>
      </c>
      <c r="E169" s="13">
        <v>1076</v>
      </c>
      <c r="F169" s="13">
        <v>1160</v>
      </c>
      <c r="G169" s="13">
        <v>1225</v>
      </c>
      <c r="H169" s="13">
        <v>1311</v>
      </c>
      <c r="I169" s="13">
        <v>1398</v>
      </c>
      <c r="J169" s="13">
        <v>1433</v>
      </c>
      <c r="K169" s="13">
        <v>1481</v>
      </c>
      <c r="L169" s="13">
        <v>1489</v>
      </c>
      <c r="M169" s="13">
        <v>1541</v>
      </c>
      <c r="N169" s="13">
        <v>1621</v>
      </c>
      <c r="O169" s="13">
        <v>1724</v>
      </c>
      <c r="P169" s="13">
        <v>1786</v>
      </c>
      <c r="Q169" s="13">
        <v>1862</v>
      </c>
      <c r="R169" s="13">
        <v>2031</v>
      </c>
      <c r="S169" s="13">
        <v>2190</v>
      </c>
      <c r="T169" s="13">
        <v>2292</v>
      </c>
      <c r="U169" s="13">
        <v>2344</v>
      </c>
      <c r="V169" s="13">
        <v>2441</v>
      </c>
      <c r="W169" s="13">
        <v>2573</v>
      </c>
      <c r="X169" s="47">
        <f>_xlfn.RRI(20,C169,W169)</f>
        <v>5.282505999914644E-2</v>
      </c>
    </row>
    <row r="170" spans="1:24" hidden="1" x14ac:dyDescent="0.25">
      <c r="A170" s="21" t="s">
        <v>179</v>
      </c>
      <c r="B170" s="21" t="s">
        <v>97</v>
      </c>
      <c r="C170" s="13">
        <v>550</v>
      </c>
      <c r="D170" s="13">
        <v>621</v>
      </c>
      <c r="E170" s="13">
        <v>701</v>
      </c>
      <c r="F170" s="13">
        <v>767</v>
      </c>
      <c r="G170" s="13">
        <v>797</v>
      </c>
      <c r="H170" s="13">
        <v>810</v>
      </c>
      <c r="I170" s="13">
        <v>865</v>
      </c>
      <c r="J170" s="13">
        <v>878</v>
      </c>
      <c r="K170" s="13">
        <v>882</v>
      </c>
      <c r="L170" s="13">
        <v>918</v>
      </c>
      <c r="M170" s="13">
        <v>936</v>
      </c>
      <c r="N170" s="13">
        <v>970</v>
      </c>
      <c r="O170" s="13">
        <v>1012</v>
      </c>
      <c r="P170" s="13">
        <v>1045</v>
      </c>
      <c r="Q170" s="13">
        <v>1145</v>
      </c>
      <c r="R170" s="13">
        <v>1221</v>
      </c>
      <c r="S170" s="13">
        <v>1226</v>
      </c>
      <c r="T170" s="13">
        <v>1236</v>
      </c>
      <c r="U170" s="13">
        <v>1253</v>
      </c>
      <c r="V170" s="13">
        <v>1290</v>
      </c>
      <c r="W170" s="13">
        <v>1319</v>
      </c>
      <c r="X170" s="47">
        <f>_xlfn.RRI(20,C170,W170)</f>
        <v>4.4706039285256516E-2</v>
      </c>
    </row>
    <row r="171" spans="1:24" hidden="1" x14ac:dyDescent="0.25">
      <c r="A171" s="43" t="s">
        <v>180</v>
      </c>
      <c r="B171" s="21" t="s">
        <v>97</v>
      </c>
      <c r="C171" s="13">
        <f t="shared" ref="C171:W171" si="83">C168+C167+C166+C164+C163</f>
        <v>821</v>
      </c>
      <c r="D171" s="13">
        <f t="shared" si="83"/>
        <v>875</v>
      </c>
      <c r="E171" s="13">
        <f t="shared" si="83"/>
        <v>934</v>
      </c>
      <c r="F171" s="13">
        <f t="shared" si="83"/>
        <v>1000</v>
      </c>
      <c r="G171" s="13">
        <f t="shared" si="83"/>
        <v>1068</v>
      </c>
      <c r="H171" s="13">
        <f t="shared" si="83"/>
        <v>1118</v>
      </c>
      <c r="I171" s="13">
        <f t="shared" si="83"/>
        <v>1164</v>
      </c>
      <c r="J171" s="13">
        <f t="shared" si="83"/>
        <v>1235</v>
      </c>
      <c r="K171" s="13">
        <f t="shared" si="83"/>
        <v>1283</v>
      </c>
      <c r="L171" s="13">
        <f t="shared" si="83"/>
        <v>1334</v>
      </c>
      <c r="M171" s="13">
        <f t="shared" si="83"/>
        <v>1356</v>
      </c>
      <c r="N171" s="13">
        <f t="shared" si="83"/>
        <v>1388</v>
      </c>
      <c r="O171" s="13">
        <f t="shared" si="83"/>
        <v>1436</v>
      </c>
      <c r="P171" s="13">
        <f t="shared" si="83"/>
        <v>1479</v>
      </c>
      <c r="Q171" s="13">
        <f t="shared" si="83"/>
        <v>1547</v>
      </c>
      <c r="R171" s="13">
        <f t="shared" si="83"/>
        <v>1616</v>
      </c>
      <c r="S171" s="13">
        <f t="shared" si="83"/>
        <v>1676</v>
      </c>
      <c r="T171" s="13">
        <f t="shared" si="83"/>
        <v>1746</v>
      </c>
      <c r="U171" s="13">
        <f t="shared" si="83"/>
        <v>1825</v>
      </c>
      <c r="V171" s="13">
        <f t="shared" si="83"/>
        <v>1907</v>
      </c>
      <c r="W171" s="13">
        <f t="shared" si="83"/>
        <v>2049</v>
      </c>
      <c r="X171" s="47">
        <f>_xlfn.RRI(20,C171,W171)</f>
        <v>4.679090362541638E-2</v>
      </c>
    </row>
    <row r="172" spans="1:24" hidden="1" x14ac:dyDescent="0.25">
      <c r="A172" s="43" t="s">
        <v>181</v>
      </c>
      <c r="B172" s="21" t="s">
        <v>97</v>
      </c>
      <c r="C172" s="13">
        <f t="shared" ref="C172" si="84">C171+C170+C169+C165+C162</f>
        <v>4017</v>
      </c>
      <c r="D172" s="13">
        <f t="shared" ref="D172" si="85">D171+D170+D169+D165+D162</f>
        <v>4336</v>
      </c>
      <c r="E172" s="13">
        <f t="shared" ref="E172" si="86">E171+E170+E169+E165+E162</f>
        <v>4665</v>
      </c>
      <c r="F172" s="13">
        <f t="shared" ref="F172" si="87">F171+F170+F169+F165+F162</f>
        <v>5029</v>
      </c>
      <c r="G172" s="13">
        <f t="shared" ref="G172" si="88">G171+G170+G169+G165+G162</f>
        <v>5393</v>
      </c>
      <c r="H172" s="13">
        <f t="shared" ref="H172" si="89">H171+H170+H169+H165+H162</f>
        <v>5638</v>
      </c>
      <c r="I172" s="13">
        <f t="shared" ref="I172" si="90">I171+I170+I169+I165+I162</f>
        <v>5996</v>
      </c>
      <c r="J172" s="13">
        <f t="shared" ref="J172" si="91">J171+J170+J169+J165+J162</f>
        <v>6296</v>
      </c>
      <c r="K172" s="13">
        <f t="shared" ref="K172" si="92">K171+K170+K169+K165+K162</f>
        <v>6380</v>
      </c>
      <c r="L172" s="13">
        <f t="shared" ref="L172" si="93">L171+L170+L169+L165+L162</f>
        <v>6711</v>
      </c>
      <c r="M172" s="13">
        <f t="shared" ref="M172" si="94">M171+M170+M169+M165+M162</f>
        <v>6859</v>
      </c>
      <c r="N172" s="13">
        <f t="shared" ref="N172" si="95">N171+N170+N169+N165+N162</f>
        <v>7103</v>
      </c>
      <c r="O172" s="13">
        <f t="shared" ref="O172" si="96">O171+O170+O169+O165+O162</f>
        <v>7618</v>
      </c>
      <c r="P172" s="13">
        <f t="shared" ref="P172" si="97">P171+P170+P169+P165+P162</f>
        <v>7646</v>
      </c>
      <c r="Q172" s="13">
        <f t="shared" ref="Q172" si="98">Q171+Q170+Q169+Q165+Q162</f>
        <v>7999</v>
      </c>
      <c r="R172" s="13">
        <f t="shared" ref="R172" si="99">R171+R170+R169+R165+R162</f>
        <v>8368</v>
      </c>
      <c r="S172" s="13">
        <f t="shared" ref="S172" si="100">S171+S170+S169+S165+S162</f>
        <v>8776</v>
      </c>
      <c r="T172" s="13">
        <f t="shared" ref="T172" si="101">T171+T170+T169+T165+T162</f>
        <v>9015</v>
      </c>
      <c r="U172" s="13">
        <f t="shared" ref="U172" si="102">U171+U170+U169+U165+U162</f>
        <v>9296</v>
      </c>
      <c r="V172" s="13">
        <f t="shared" ref="V172" si="103">V171+V170+V169+V165+V162</f>
        <v>9927</v>
      </c>
      <c r="W172" s="13">
        <f t="shared" ref="W172" si="104">W171+W170+W169+W165+W162</f>
        <v>10515</v>
      </c>
      <c r="X172" s="47">
        <f>_xlfn.RRI(20,C172,W172)</f>
        <v>4.9289609365696707E-2</v>
      </c>
    </row>
    <row r="173" spans="1:24" hidden="1" x14ac:dyDescent="0.25">
      <c r="A173" s="21" t="s">
        <v>171</v>
      </c>
      <c r="B173" s="21" t="s">
        <v>102</v>
      </c>
      <c r="C173" s="13">
        <v>191</v>
      </c>
      <c r="D173" s="13">
        <v>210</v>
      </c>
      <c r="E173" s="13">
        <v>228</v>
      </c>
      <c r="F173" s="13">
        <v>234</v>
      </c>
      <c r="G173" s="13">
        <v>254</v>
      </c>
      <c r="H173" s="13">
        <v>265</v>
      </c>
      <c r="I173" s="13">
        <v>283</v>
      </c>
      <c r="J173" s="13">
        <v>295</v>
      </c>
      <c r="K173" s="13">
        <v>306</v>
      </c>
      <c r="L173" s="13">
        <v>325</v>
      </c>
      <c r="M173" s="13">
        <v>333</v>
      </c>
      <c r="N173" s="13">
        <v>352</v>
      </c>
      <c r="O173" s="13">
        <v>344</v>
      </c>
      <c r="P173" s="13">
        <v>363</v>
      </c>
      <c r="Q173" s="13">
        <v>367</v>
      </c>
      <c r="R173" s="13">
        <v>381</v>
      </c>
      <c r="S173" s="13">
        <v>395</v>
      </c>
      <c r="T173" s="13">
        <v>402</v>
      </c>
      <c r="U173" s="13">
        <v>411</v>
      </c>
      <c r="V173" s="13">
        <v>417</v>
      </c>
      <c r="W173" s="13">
        <v>427</v>
      </c>
      <c r="X173" s="47">
        <f t="shared" ref="X173:X183" si="105">_xlfn.RRI(20,C173,W173)</f>
        <v>4.1045533946756585E-2</v>
      </c>
    </row>
    <row r="174" spans="1:24" hidden="1" x14ac:dyDescent="0.25">
      <c r="A174" s="21" t="s">
        <v>172</v>
      </c>
      <c r="B174" s="21" t="s">
        <v>102</v>
      </c>
      <c r="C174" s="13">
        <v>97</v>
      </c>
      <c r="D174" s="13">
        <v>94</v>
      </c>
      <c r="E174" s="13">
        <v>110</v>
      </c>
      <c r="F174" s="13">
        <v>109</v>
      </c>
      <c r="G174" s="13">
        <v>112</v>
      </c>
      <c r="H174" s="13">
        <v>116</v>
      </c>
      <c r="I174" s="13">
        <v>121</v>
      </c>
      <c r="J174" s="13">
        <v>125</v>
      </c>
      <c r="K174" s="13">
        <v>125</v>
      </c>
      <c r="L174" s="13">
        <v>122</v>
      </c>
      <c r="M174" s="13">
        <v>116</v>
      </c>
      <c r="N174" s="13">
        <v>119</v>
      </c>
      <c r="O174" s="13">
        <v>128</v>
      </c>
      <c r="P174" s="13">
        <v>133</v>
      </c>
      <c r="Q174" s="13">
        <v>136</v>
      </c>
      <c r="R174" s="13">
        <v>141</v>
      </c>
      <c r="S174" s="13">
        <v>144</v>
      </c>
      <c r="T174" s="13">
        <v>145</v>
      </c>
      <c r="U174" s="13">
        <v>153</v>
      </c>
      <c r="V174" s="13">
        <v>158</v>
      </c>
      <c r="W174" s="13">
        <v>153</v>
      </c>
      <c r="X174" s="47">
        <f t="shared" si="105"/>
        <v>2.3047939082195379E-2</v>
      </c>
    </row>
    <row r="175" spans="1:24" hidden="1" x14ac:dyDescent="0.25">
      <c r="A175" s="21" t="s">
        <v>173</v>
      </c>
      <c r="B175" s="21" t="s">
        <v>102</v>
      </c>
      <c r="C175" s="13">
        <v>103</v>
      </c>
      <c r="D175" s="13">
        <v>115</v>
      </c>
      <c r="E175" s="13">
        <v>100</v>
      </c>
      <c r="F175" s="13">
        <v>93</v>
      </c>
      <c r="G175" s="13">
        <v>99</v>
      </c>
      <c r="H175" s="13">
        <v>102</v>
      </c>
      <c r="I175" s="13">
        <v>103</v>
      </c>
      <c r="J175" s="13">
        <v>114</v>
      </c>
      <c r="K175" s="13">
        <v>128</v>
      </c>
      <c r="L175" s="13">
        <v>134</v>
      </c>
      <c r="M175" s="13">
        <v>137</v>
      </c>
      <c r="N175" s="13">
        <v>143</v>
      </c>
      <c r="O175" s="13">
        <v>158</v>
      </c>
      <c r="P175" s="13">
        <v>165</v>
      </c>
      <c r="Q175" s="13">
        <v>178</v>
      </c>
      <c r="R175" s="13">
        <v>186</v>
      </c>
      <c r="S175" s="13">
        <v>185</v>
      </c>
      <c r="T175" s="13">
        <v>180</v>
      </c>
      <c r="U175" s="13">
        <v>179</v>
      </c>
      <c r="V175" s="13">
        <v>183</v>
      </c>
      <c r="W175" s="13">
        <v>198</v>
      </c>
      <c r="X175" s="47">
        <f t="shared" si="105"/>
        <v>3.3216655198074818E-2</v>
      </c>
    </row>
    <row r="176" spans="1:24" hidden="1" x14ac:dyDescent="0.25">
      <c r="A176" s="21" t="s">
        <v>174</v>
      </c>
      <c r="B176" s="21" t="s">
        <v>102</v>
      </c>
      <c r="C176" s="13">
        <v>1641</v>
      </c>
      <c r="D176" s="13">
        <v>1754</v>
      </c>
      <c r="E176" s="13">
        <v>1868</v>
      </c>
      <c r="F176" s="13">
        <v>1972</v>
      </c>
      <c r="G176" s="13">
        <v>2083</v>
      </c>
      <c r="H176" s="13">
        <v>2240</v>
      </c>
      <c r="I176" s="13">
        <v>2385</v>
      </c>
      <c r="J176" s="13">
        <v>2493</v>
      </c>
      <c r="K176" s="13">
        <v>2580</v>
      </c>
      <c r="L176" s="13">
        <v>2687</v>
      </c>
      <c r="M176" s="13">
        <v>2797</v>
      </c>
      <c r="N176" s="13">
        <v>2867</v>
      </c>
      <c r="O176" s="13">
        <v>2966</v>
      </c>
      <c r="P176" s="13">
        <v>3029</v>
      </c>
      <c r="Q176" s="13">
        <v>3136</v>
      </c>
      <c r="R176" s="13">
        <v>3291</v>
      </c>
      <c r="S176" s="13">
        <v>3406</v>
      </c>
      <c r="T176" s="13">
        <v>3497</v>
      </c>
      <c r="U176" s="13">
        <v>3590</v>
      </c>
      <c r="V176" s="13">
        <v>3848</v>
      </c>
      <c r="W176" s="13">
        <v>4109</v>
      </c>
      <c r="X176" s="47">
        <f t="shared" si="105"/>
        <v>4.6963106465356619E-2</v>
      </c>
    </row>
    <row r="177" spans="1:24" hidden="1" x14ac:dyDescent="0.25">
      <c r="A177" s="21" t="s">
        <v>175</v>
      </c>
      <c r="B177" s="21" t="s">
        <v>102</v>
      </c>
      <c r="C177" s="13">
        <v>412</v>
      </c>
      <c r="D177" s="13">
        <v>435</v>
      </c>
      <c r="E177" s="13">
        <v>443</v>
      </c>
      <c r="F177" s="13">
        <v>462</v>
      </c>
      <c r="G177" s="13">
        <v>485</v>
      </c>
      <c r="H177" s="13">
        <v>505</v>
      </c>
      <c r="I177" s="13">
        <v>521</v>
      </c>
      <c r="J177" s="13">
        <v>563</v>
      </c>
      <c r="K177" s="13">
        <v>582</v>
      </c>
      <c r="L177" s="13">
        <v>592</v>
      </c>
      <c r="M177" s="13">
        <v>600</v>
      </c>
      <c r="N177" s="13">
        <v>615</v>
      </c>
      <c r="O177" s="13">
        <v>626</v>
      </c>
      <c r="P177" s="13">
        <v>631</v>
      </c>
      <c r="Q177" s="13">
        <v>664</v>
      </c>
      <c r="R177" s="13">
        <v>685</v>
      </c>
      <c r="S177" s="13">
        <v>712</v>
      </c>
      <c r="T177" s="13">
        <v>727</v>
      </c>
      <c r="U177" s="13">
        <v>756</v>
      </c>
      <c r="V177" s="13">
        <v>780</v>
      </c>
      <c r="W177" s="13">
        <v>919</v>
      </c>
      <c r="X177" s="47">
        <f t="shared" si="105"/>
        <v>4.0928536780231006E-2</v>
      </c>
    </row>
    <row r="178" spans="1:24" hidden="1" x14ac:dyDescent="0.25">
      <c r="A178" s="21" t="s">
        <v>176</v>
      </c>
      <c r="B178" s="21" t="s">
        <v>102</v>
      </c>
      <c r="C178" s="13">
        <v>295</v>
      </c>
      <c r="D178" s="13">
        <v>312</v>
      </c>
      <c r="E178" s="13">
        <v>333</v>
      </c>
      <c r="F178" s="13">
        <v>357</v>
      </c>
      <c r="G178" s="13">
        <v>381</v>
      </c>
      <c r="H178" s="13">
        <v>404</v>
      </c>
      <c r="I178" s="13">
        <v>429</v>
      </c>
      <c r="J178" s="13">
        <v>439</v>
      </c>
      <c r="K178" s="13">
        <v>447</v>
      </c>
      <c r="L178" s="13">
        <v>487</v>
      </c>
      <c r="M178" s="13">
        <v>519</v>
      </c>
      <c r="N178" s="13">
        <v>530</v>
      </c>
      <c r="O178" s="13">
        <v>551</v>
      </c>
      <c r="P178" s="13">
        <v>584</v>
      </c>
      <c r="Q178" s="13">
        <v>615</v>
      </c>
      <c r="R178" s="13">
        <v>646</v>
      </c>
      <c r="S178" s="13">
        <v>540</v>
      </c>
      <c r="T178" s="13">
        <v>456</v>
      </c>
      <c r="U178" s="13">
        <v>500</v>
      </c>
      <c r="V178" s="13">
        <v>496</v>
      </c>
      <c r="W178" s="13">
        <v>500</v>
      </c>
      <c r="X178" s="47">
        <f t="shared" si="105"/>
        <v>2.6732713012042941E-2</v>
      </c>
    </row>
    <row r="179" spans="1:24" hidden="1" x14ac:dyDescent="0.25">
      <c r="A179" s="21" t="s">
        <v>177</v>
      </c>
      <c r="B179" s="21" t="s">
        <v>102</v>
      </c>
      <c r="C179" s="13">
        <v>119</v>
      </c>
      <c r="D179" s="13">
        <v>130</v>
      </c>
      <c r="E179" s="13">
        <v>139</v>
      </c>
      <c r="F179" s="13">
        <v>154</v>
      </c>
      <c r="G179" s="13">
        <v>168</v>
      </c>
      <c r="H179" s="13">
        <v>175</v>
      </c>
      <c r="I179" s="13">
        <v>182</v>
      </c>
      <c r="J179" s="13">
        <v>195</v>
      </c>
      <c r="K179" s="13">
        <v>203</v>
      </c>
      <c r="L179" s="13">
        <v>211</v>
      </c>
      <c r="M179" s="13">
        <v>221</v>
      </c>
      <c r="N179" s="13">
        <v>229</v>
      </c>
      <c r="O179" s="13">
        <v>241</v>
      </c>
      <c r="P179" s="13">
        <v>253</v>
      </c>
      <c r="Q179" s="13">
        <v>270</v>
      </c>
      <c r="R179" s="13">
        <v>289</v>
      </c>
      <c r="S179" s="13">
        <v>306</v>
      </c>
      <c r="T179" s="13">
        <v>323</v>
      </c>
      <c r="U179" s="13">
        <v>345</v>
      </c>
      <c r="V179" s="13">
        <v>363</v>
      </c>
      <c r="W179" s="13">
        <v>406</v>
      </c>
      <c r="X179" s="47">
        <f t="shared" si="105"/>
        <v>6.3283203873286009E-2</v>
      </c>
    </row>
    <row r="180" spans="1:24" hidden="1" x14ac:dyDescent="0.25">
      <c r="A180" s="21" t="s">
        <v>178</v>
      </c>
      <c r="B180" s="21" t="s">
        <v>102</v>
      </c>
      <c r="C180" s="13">
        <v>899</v>
      </c>
      <c r="D180" s="13">
        <v>976</v>
      </c>
      <c r="E180" s="13">
        <v>1007</v>
      </c>
      <c r="F180" s="13">
        <v>1127</v>
      </c>
      <c r="G180" s="13">
        <v>1138</v>
      </c>
      <c r="H180" s="13">
        <v>1179</v>
      </c>
      <c r="I180" s="13">
        <v>1221</v>
      </c>
      <c r="J180" s="13">
        <v>1268</v>
      </c>
      <c r="K180" s="13">
        <v>1342</v>
      </c>
      <c r="L180" s="13">
        <v>1369</v>
      </c>
      <c r="M180" s="13">
        <v>1397</v>
      </c>
      <c r="N180" s="13">
        <v>1427</v>
      </c>
      <c r="O180" s="13">
        <v>1470</v>
      </c>
      <c r="P180" s="13">
        <v>1489</v>
      </c>
      <c r="Q180" s="13">
        <v>1573</v>
      </c>
      <c r="R180" s="13">
        <v>1702</v>
      </c>
      <c r="S180" s="13">
        <v>1791</v>
      </c>
      <c r="T180" s="13">
        <v>1857</v>
      </c>
      <c r="U180" s="13">
        <v>1915</v>
      </c>
      <c r="V180" s="13">
        <v>1945</v>
      </c>
      <c r="W180" s="13">
        <v>2040</v>
      </c>
      <c r="X180" s="47">
        <f t="shared" si="105"/>
        <v>4.1821999182543701E-2</v>
      </c>
    </row>
    <row r="181" spans="1:24" hidden="1" x14ac:dyDescent="0.25">
      <c r="A181" s="21" t="s">
        <v>179</v>
      </c>
      <c r="B181" s="21" t="s">
        <v>102</v>
      </c>
      <c r="C181" s="13">
        <v>468</v>
      </c>
      <c r="D181" s="13">
        <v>536</v>
      </c>
      <c r="E181" s="13">
        <v>617</v>
      </c>
      <c r="F181" s="13">
        <v>703</v>
      </c>
      <c r="G181" s="13">
        <v>751</v>
      </c>
      <c r="H181" s="13">
        <v>821</v>
      </c>
      <c r="I181" s="13">
        <v>927</v>
      </c>
      <c r="J181" s="13">
        <v>953</v>
      </c>
      <c r="K181" s="13">
        <v>946</v>
      </c>
      <c r="L181" s="13">
        <v>963</v>
      </c>
      <c r="M181" s="13">
        <v>977</v>
      </c>
      <c r="N181" s="13">
        <v>1029</v>
      </c>
      <c r="O181" s="13">
        <v>1063</v>
      </c>
      <c r="P181" s="13">
        <v>990</v>
      </c>
      <c r="Q181" s="13">
        <v>1028</v>
      </c>
      <c r="R181" s="13">
        <v>1038</v>
      </c>
      <c r="S181" s="13">
        <v>984</v>
      </c>
      <c r="T181" s="13">
        <v>937</v>
      </c>
      <c r="U181" s="13">
        <v>963</v>
      </c>
      <c r="V181" s="13">
        <v>1002</v>
      </c>
      <c r="W181" s="13">
        <v>1036</v>
      </c>
      <c r="X181" s="47">
        <f t="shared" si="105"/>
        <v>4.0532609254001262E-2</v>
      </c>
    </row>
    <row r="182" spans="1:24" hidden="1" x14ac:dyDescent="0.25">
      <c r="A182" s="43" t="s">
        <v>180</v>
      </c>
      <c r="B182" s="21" t="s">
        <v>102</v>
      </c>
      <c r="C182" s="13">
        <f t="shared" ref="C182:W182" si="106">C179+C178+C177+C175+C174</f>
        <v>1026</v>
      </c>
      <c r="D182" s="13">
        <f t="shared" si="106"/>
        <v>1086</v>
      </c>
      <c r="E182" s="13">
        <f t="shared" si="106"/>
        <v>1125</v>
      </c>
      <c r="F182" s="13">
        <f t="shared" si="106"/>
        <v>1175</v>
      </c>
      <c r="G182" s="13">
        <f t="shared" si="106"/>
        <v>1245</v>
      </c>
      <c r="H182" s="13">
        <f t="shared" si="106"/>
        <v>1302</v>
      </c>
      <c r="I182" s="13">
        <f t="shared" si="106"/>
        <v>1356</v>
      </c>
      <c r="J182" s="13">
        <f t="shared" si="106"/>
        <v>1436</v>
      </c>
      <c r="K182" s="13">
        <f t="shared" si="106"/>
        <v>1485</v>
      </c>
      <c r="L182" s="13">
        <f t="shared" si="106"/>
        <v>1546</v>
      </c>
      <c r="M182" s="13">
        <f t="shared" si="106"/>
        <v>1593</v>
      </c>
      <c r="N182" s="13">
        <f t="shared" si="106"/>
        <v>1636</v>
      </c>
      <c r="O182" s="13">
        <f t="shared" si="106"/>
        <v>1704</v>
      </c>
      <c r="P182" s="13">
        <f t="shared" si="106"/>
        <v>1766</v>
      </c>
      <c r="Q182" s="13">
        <f t="shared" si="106"/>
        <v>1863</v>
      </c>
      <c r="R182" s="13">
        <f t="shared" si="106"/>
        <v>1947</v>
      </c>
      <c r="S182" s="13">
        <f t="shared" si="106"/>
        <v>1887</v>
      </c>
      <c r="T182" s="13">
        <f t="shared" si="106"/>
        <v>1831</v>
      </c>
      <c r="U182" s="13">
        <f t="shared" si="106"/>
        <v>1933</v>
      </c>
      <c r="V182" s="13">
        <f t="shared" si="106"/>
        <v>1980</v>
      </c>
      <c r="W182" s="13">
        <f t="shared" si="106"/>
        <v>2176</v>
      </c>
      <c r="X182" s="47">
        <f t="shared" si="105"/>
        <v>3.8306508899851099E-2</v>
      </c>
    </row>
    <row r="183" spans="1:24" hidden="1" x14ac:dyDescent="0.25">
      <c r="A183" s="43" t="s">
        <v>181</v>
      </c>
      <c r="B183" s="21" t="s">
        <v>102</v>
      </c>
      <c r="C183" s="13">
        <f t="shared" ref="C183:W183" si="107">C182+C181+C180+C176+C173</f>
        <v>4225</v>
      </c>
      <c r="D183" s="13">
        <f t="shared" si="107"/>
        <v>4562</v>
      </c>
      <c r="E183" s="13">
        <f t="shared" si="107"/>
        <v>4845</v>
      </c>
      <c r="F183" s="13">
        <f t="shared" si="107"/>
        <v>5211</v>
      </c>
      <c r="G183" s="13">
        <f t="shared" si="107"/>
        <v>5471</v>
      </c>
      <c r="H183" s="13">
        <f t="shared" si="107"/>
        <v>5807</v>
      </c>
      <c r="I183" s="13">
        <f t="shared" si="107"/>
        <v>6172</v>
      </c>
      <c r="J183" s="13">
        <f t="shared" si="107"/>
        <v>6445</v>
      </c>
      <c r="K183" s="13">
        <f t="shared" si="107"/>
        <v>6659</v>
      </c>
      <c r="L183" s="13">
        <f t="shared" si="107"/>
        <v>6890</v>
      </c>
      <c r="M183" s="13">
        <f t="shared" si="107"/>
        <v>7097</v>
      </c>
      <c r="N183" s="13">
        <f t="shared" si="107"/>
        <v>7311</v>
      </c>
      <c r="O183" s="13">
        <f t="shared" si="107"/>
        <v>7547</v>
      </c>
      <c r="P183" s="13">
        <f t="shared" si="107"/>
        <v>7637</v>
      </c>
      <c r="Q183" s="13">
        <f t="shared" si="107"/>
        <v>7967</v>
      </c>
      <c r="R183" s="13">
        <f t="shared" si="107"/>
        <v>8359</v>
      </c>
      <c r="S183" s="13">
        <f t="shared" si="107"/>
        <v>8463</v>
      </c>
      <c r="T183" s="13">
        <f t="shared" si="107"/>
        <v>8524</v>
      </c>
      <c r="U183" s="13">
        <f t="shared" si="107"/>
        <v>8812</v>
      </c>
      <c r="V183" s="13">
        <f t="shared" si="107"/>
        <v>9192</v>
      </c>
      <c r="W183" s="13">
        <f t="shared" si="107"/>
        <v>9788</v>
      </c>
      <c r="X183" s="47">
        <f t="shared" si="105"/>
        <v>4.2901668738881904E-2</v>
      </c>
    </row>
    <row r="184" spans="1:24" hidden="1" x14ac:dyDescent="0.25">
      <c r="A184" s="21" t="s">
        <v>171</v>
      </c>
      <c r="B184" s="21" t="s">
        <v>103</v>
      </c>
      <c r="C184" s="13">
        <v>213</v>
      </c>
      <c r="D184" s="13">
        <v>230</v>
      </c>
      <c r="E184" s="13">
        <v>243</v>
      </c>
      <c r="F184" s="13">
        <v>252</v>
      </c>
      <c r="G184" s="13">
        <v>266</v>
      </c>
      <c r="H184" s="13">
        <v>273</v>
      </c>
      <c r="I184" s="13">
        <v>286</v>
      </c>
      <c r="J184" s="13">
        <v>313</v>
      </c>
      <c r="K184" s="13">
        <v>328</v>
      </c>
      <c r="L184" s="13">
        <v>334</v>
      </c>
      <c r="M184" s="13">
        <v>338</v>
      </c>
      <c r="N184" s="13">
        <v>349</v>
      </c>
      <c r="O184" s="13">
        <v>351</v>
      </c>
      <c r="P184" s="13">
        <v>355</v>
      </c>
      <c r="Q184" s="13">
        <v>368</v>
      </c>
      <c r="R184" s="13">
        <v>374</v>
      </c>
      <c r="S184" s="13">
        <v>404</v>
      </c>
      <c r="T184" s="13">
        <v>416</v>
      </c>
      <c r="U184" s="13">
        <v>440</v>
      </c>
      <c r="V184" s="13">
        <v>453</v>
      </c>
      <c r="W184" s="13">
        <v>465</v>
      </c>
      <c r="X184" s="47">
        <f t="shared" ref="X184:X194" si="108">_xlfn.RRI(20,C184,W184)</f>
        <v>3.9809228293420373E-2</v>
      </c>
    </row>
    <row r="185" spans="1:24" hidden="1" x14ac:dyDescent="0.25">
      <c r="A185" s="21" t="s">
        <v>172</v>
      </c>
      <c r="B185" s="21" t="s">
        <v>103</v>
      </c>
      <c r="C185" s="13">
        <v>82</v>
      </c>
      <c r="D185" s="13">
        <v>80</v>
      </c>
      <c r="E185" s="13">
        <v>95</v>
      </c>
      <c r="F185" s="13">
        <v>94</v>
      </c>
      <c r="G185" s="13">
        <v>100</v>
      </c>
      <c r="H185" s="13">
        <v>103</v>
      </c>
      <c r="I185" s="13">
        <v>108</v>
      </c>
      <c r="J185" s="13">
        <v>115</v>
      </c>
      <c r="K185" s="13">
        <v>118</v>
      </c>
      <c r="L185" s="13">
        <v>114</v>
      </c>
      <c r="M185" s="13">
        <v>106</v>
      </c>
      <c r="N185" s="13">
        <v>110</v>
      </c>
      <c r="O185" s="13">
        <v>118</v>
      </c>
      <c r="P185" s="13">
        <v>124</v>
      </c>
      <c r="Q185" s="13">
        <v>125</v>
      </c>
      <c r="R185" s="13">
        <v>127</v>
      </c>
      <c r="S185" s="13">
        <v>129</v>
      </c>
      <c r="T185" s="13">
        <v>132</v>
      </c>
      <c r="U185" s="13">
        <v>139</v>
      </c>
      <c r="V185" s="13">
        <v>147</v>
      </c>
      <c r="W185" s="13">
        <v>140</v>
      </c>
      <c r="X185" s="47">
        <f t="shared" si="108"/>
        <v>2.7107047550563479E-2</v>
      </c>
    </row>
    <row r="186" spans="1:24" hidden="1" x14ac:dyDescent="0.25">
      <c r="A186" s="21" t="s">
        <v>173</v>
      </c>
      <c r="B186" s="21" t="s">
        <v>103</v>
      </c>
      <c r="C186" s="13">
        <v>79</v>
      </c>
      <c r="D186" s="13">
        <v>85</v>
      </c>
      <c r="E186" s="13">
        <v>85</v>
      </c>
      <c r="F186" s="13">
        <v>83</v>
      </c>
      <c r="G186" s="13">
        <v>92</v>
      </c>
      <c r="H186" s="13">
        <v>98</v>
      </c>
      <c r="I186" s="13">
        <v>101</v>
      </c>
      <c r="J186" s="13">
        <v>106</v>
      </c>
      <c r="K186" s="13">
        <v>113</v>
      </c>
      <c r="L186" s="13">
        <v>117</v>
      </c>
      <c r="M186" s="13">
        <v>119</v>
      </c>
      <c r="N186" s="13">
        <v>129</v>
      </c>
      <c r="O186" s="13">
        <v>159</v>
      </c>
      <c r="P186" s="13">
        <v>148</v>
      </c>
      <c r="Q186" s="13">
        <v>153</v>
      </c>
      <c r="R186" s="13">
        <v>170</v>
      </c>
      <c r="S186" s="13">
        <v>183</v>
      </c>
      <c r="T186" s="13">
        <v>197</v>
      </c>
      <c r="U186" s="13">
        <v>202</v>
      </c>
      <c r="V186" s="13">
        <v>211</v>
      </c>
      <c r="W186" s="13">
        <v>229</v>
      </c>
      <c r="X186" s="47">
        <f t="shared" si="108"/>
        <v>5.4655008780160719E-2</v>
      </c>
    </row>
    <row r="187" spans="1:24" hidden="1" x14ac:dyDescent="0.25">
      <c r="A187" s="21" t="s">
        <v>174</v>
      </c>
      <c r="B187" s="21" t="s">
        <v>103</v>
      </c>
      <c r="C187" s="13">
        <v>1461</v>
      </c>
      <c r="D187" s="13">
        <v>1550</v>
      </c>
      <c r="E187" s="13">
        <v>1632</v>
      </c>
      <c r="F187" s="13">
        <v>1740</v>
      </c>
      <c r="G187" s="13">
        <v>1884</v>
      </c>
      <c r="H187" s="13">
        <v>2021</v>
      </c>
      <c r="I187" s="13">
        <v>2167</v>
      </c>
      <c r="J187" s="13">
        <v>2294</v>
      </c>
      <c r="K187" s="13">
        <v>2380</v>
      </c>
      <c r="L187" s="13">
        <v>2445</v>
      </c>
      <c r="M187" s="13">
        <v>2493</v>
      </c>
      <c r="N187" s="13">
        <v>2559</v>
      </c>
      <c r="O187" s="13">
        <v>2707</v>
      </c>
      <c r="P187" s="13">
        <v>2681</v>
      </c>
      <c r="Q187" s="13">
        <v>2768</v>
      </c>
      <c r="R187" s="13">
        <v>2906</v>
      </c>
      <c r="S187" s="13">
        <v>3085</v>
      </c>
      <c r="T187" s="13">
        <v>3280</v>
      </c>
      <c r="U187" s="13">
        <v>3489</v>
      </c>
      <c r="V187" s="13">
        <v>3693</v>
      </c>
      <c r="W187" s="13">
        <v>3910</v>
      </c>
      <c r="X187" s="47">
        <f t="shared" si="108"/>
        <v>5.0452277665825607E-2</v>
      </c>
    </row>
    <row r="188" spans="1:24" hidden="1" x14ac:dyDescent="0.25">
      <c r="A188" s="21" t="s">
        <v>175</v>
      </c>
      <c r="B188" s="21" t="s">
        <v>103</v>
      </c>
      <c r="C188" s="13">
        <v>349</v>
      </c>
      <c r="D188" s="13">
        <v>361</v>
      </c>
      <c r="E188" s="13">
        <v>367</v>
      </c>
      <c r="F188" s="13">
        <v>385</v>
      </c>
      <c r="G188" s="13">
        <v>401</v>
      </c>
      <c r="H188" s="13">
        <v>428</v>
      </c>
      <c r="I188" s="13">
        <v>431</v>
      </c>
      <c r="J188" s="13">
        <v>461</v>
      </c>
      <c r="K188" s="13">
        <v>474</v>
      </c>
      <c r="L188" s="13">
        <v>494</v>
      </c>
      <c r="M188" s="13">
        <v>500</v>
      </c>
      <c r="N188" s="13">
        <v>532</v>
      </c>
      <c r="O188" s="13">
        <v>551</v>
      </c>
      <c r="P188" s="13">
        <v>550</v>
      </c>
      <c r="Q188" s="13">
        <v>549</v>
      </c>
      <c r="R188" s="13">
        <v>558</v>
      </c>
      <c r="S188" s="13">
        <v>553</v>
      </c>
      <c r="T188" s="13">
        <v>553</v>
      </c>
      <c r="U188" s="13">
        <v>570</v>
      </c>
      <c r="V188" s="13">
        <v>599</v>
      </c>
      <c r="W188" s="13">
        <v>708</v>
      </c>
      <c r="X188" s="47">
        <f t="shared" si="108"/>
        <v>3.6001517468926547E-2</v>
      </c>
    </row>
    <row r="189" spans="1:24" hidden="1" x14ac:dyDescent="0.25">
      <c r="A189" s="21" t="s">
        <v>176</v>
      </c>
      <c r="B189" s="21" t="s">
        <v>103</v>
      </c>
      <c r="C189" s="13">
        <v>303</v>
      </c>
      <c r="D189" s="13">
        <v>323</v>
      </c>
      <c r="E189" s="13">
        <v>345</v>
      </c>
      <c r="F189" s="13">
        <v>334</v>
      </c>
      <c r="G189" s="13">
        <v>363</v>
      </c>
      <c r="H189" s="13">
        <v>377</v>
      </c>
      <c r="I189" s="13">
        <v>388</v>
      </c>
      <c r="J189" s="13">
        <v>402</v>
      </c>
      <c r="K189" s="13">
        <v>404</v>
      </c>
      <c r="L189" s="13">
        <v>434</v>
      </c>
      <c r="M189" s="13">
        <v>421</v>
      </c>
      <c r="N189" s="13">
        <v>435</v>
      </c>
      <c r="O189" s="13">
        <v>438</v>
      </c>
      <c r="P189" s="13">
        <v>438</v>
      </c>
      <c r="Q189" s="13">
        <v>381</v>
      </c>
      <c r="R189" s="13">
        <v>373</v>
      </c>
      <c r="S189" s="13">
        <v>379</v>
      </c>
      <c r="T189" s="13">
        <v>376</v>
      </c>
      <c r="U189" s="13">
        <v>378</v>
      </c>
      <c r="V189" s="13">
        <v>403</v>
      </c>
      <c r="W189" s="13">
        <v>418</v>
      </c>
      <c r="X189" s="47">
        <f t="shared" si="108"/>
        <v>1.6217530793494861E-2</v>
      </c>
    </row>
    <row r="190" spans="1:24" hidden="1" x14ac:dyDescent="0.25">
      <c r="A190" s="21" t="s">
        <v>177</v>
      </c>
      <c r="B190" s="21" t="s">
        <v>103</v>
      </c>
      <c r="C190" s="13">
        <v>123</v>
      </c>
      <c r="D190" s="13">
        <v>134</v>
      </c>
      <c r="E190" s="13">
        <v>140</v>
      </c>
      <c r="F190" s="13">
        <v>153</v>
      </c>
      <c r="G190" s="13">
        <v>169</v>
      </c>
      <c r="H190" s="13">
        <v>183</v>
      </c>
      <c r="I190" s="13">
        <v>185</v>
      </c>
      <c r="J190" s="13">
        <v>199</v>
      </c>
      <c r="K190" s="13">
        <v>217</v>
      </c>
      <c r="L190" s="13">
        <v>221</v>
      </c>
      <c r="M190" s="13">
        <v>228</v>
      </c>
      <c r="N190" s="13">
        <v>234</v>
      </c>
      <c r="O190" s="13">
        <v>254</v>
      </c>
      <c r="P190" s="13">
        <v>263</v>
      </c>
      <c r="Q190" s="13">
        <v>270</v>
      </c>
      <c r="R190" s="13">
        <v>281</v>
      </c>
      <c r="S190" s="13">
        <v>303</v>
      </c>
      <c r="T190" s="13">
        <v>311</v>
      </c>
      <c r="U190" s="13">
        <v>332</v>
      </c>
      <c r="V190" s="13">
        <v>350</v>
      </c>
      <c r="W190" s="13">
        <v>394</v>
      </c>
      <c r="X190" s="47">
        <f t="shared" si="108"/>
        <v>5.9935786691692527E-2</v>
      </c>
    </row>
    <row r="191" spans="1:24" hidden="1" x14ac:dyDescent="0.25">
      <c r="A191" s="21" t="s">
        <v>178</v>
      </c>
      <c r="B191" s="21" t="s">
        <v>103</v>
      </c>
      <c r="C191" s="13">
        <v>1082</v>
      </c>
      <c r="D191" s="13">
        <v>1160</v>
      </c>
      <c r="E191" s="13">
        <v>1236</v>
      </c>
      <c r="F191" s="13">
        <v>1356</v>
      </c>
      <c r="G191" s="13">
        <v>1410</v>
      </c>
      <c r="H191" s="13">
        <v>1469</v>
      </c>
      <c r="I191" s="13">
        <v>1496</v>
      </c>
      <c r="J191" s="13">
        <v>1565</v>
      </c>
      <c r="K191" s="13">
        <v>1628</v>
      </c>
      <c r="L191" s="13">
        <v>1643</v>
      </c>
      <c r="M191" s="13">
        <v>1657</v>
      </c>
      <c r="N191" s="13">
        <v>1725</v>
      </c>
      <c r="O191" s="13">
        <v>1733</v>
      </c>
      <c r="P191" s="13">
        <v>1685</v>
      </c>
      <c r="Q191" s="13">
        <v>1743</v>
      </c>
      <c r="R191" s="13">
        <v>1850</v>
      </c>
      <c r="S191" s="13">
        <v>1877</v>
      </c>
      <c r="T191" s="13">
        <v>1916</v>
      </c>
      <c r="U191" s="13">
        <v>1943</v>
      </c>
      <c r="V191" s="13">
        <v>1973</v>
      </c>
      <c r="W191" s="13">
        <v>2210</v>
      </c>
      <c r="X191" s="47">
        <f t="shared" si="108"/>
        <v>3.635429270997137E-2</v>
      </c>
    </row>
    <row r="192" spans="1:24" hidden="1" x14ac:dyDescent="0.25">
      <c r="A192" s="21" t="s">
        <v>179</v>
      </c>
      <c r="B192" s="21" t="s">
        <v>103</v>
      </c>
      <c r="C192" s="13">
        <v>533</v>
      </c>
      <c r="D192" s="13">
        <v>609</v>
      </c>
      <c r="E192" s="13">
        <v>694</v>
      </c>
      <c r="F192" s="13">
        <v>741</v>
      </c>
      <c r="G192" s="13">
        <v>772</v>
      </c>
      <c r="H192" s="13">
        <v>805</v>
      </c>
      <c r="I192" s="13">
        <v>864</v>
      </c>
      <c r="J192" s="13">
        <v>893</v>
      </c>
      <c r="K192" s="13">
        <v>909</v>
      </c>
      <c r="L192" s="13">
        <v>924</v>
      </c>
      <c r="M192" s="13">
        <v>939</v>
      </c>
      <c r="N192" s="13">
        <v>999</v>
      </c>
      <c r="O192" s="13">
        <v>1073</v>
      </c>
      <c r="P192" s="13">
        <v>996</v>
      </c>
      <c r="Q192" s="13">
        <v>1011</v>
      </c>
      <c r="R192" s="13">
        <v>997</v>
      </c>
      <c r="S192" s="13">
        <v>932</v>
      </c>
      <c r="T192" s="13">
        <v>878</v>
      </c>
      <c r="U192" s="13">
        <v>889</v>
      </c>
      <c r="V192" s="13">
        <v>916</v>
      </c>
      <c r="W192" s="13">
        <v>935</v>
      </c>
      <c r="X192" s="47">
        <f t="shared" si="108"/>
        <v>2.8499820161923095E-2</v>
      </c>
    </row>
    <row r="193" spans="1:24" hidden="1" x14ac:dyDescent="0.25">
      <c r="A193" s="43" t="s">
        <v>180</v>
      </c>
      <c r="B193" s="21" t="s">
        <v>103</v>
      </c>
      <c r="C193" s="13">
        <f t="shared" ref="C193:W193" si="109">C177+C178+C180+C181+C182</f>
        <v>3100</v>
      </c>
      <c r="D193" s="13">
        <f t="shared" si="109"/>
        <v>3345</v>
      </c>
      <c r="E193" s="13">
        <f t="shared" si="109"/>
        <v>3525</v>
      </c>
      <c r="F193" s="13">
        <f t="shared" si="109"/>
        <v>3824</v>
      </c>
      <c r="G193" s="13">
        <f t="shared" si="109"/>
        <v>4000</v>
      </c>
      <c r="H193" s="13">
        <f t="shared" si="109"/>
        <v>4211</v>
      </c>
      <c r="I193" s="13">
        <f t="shared" si="109"/>
        <v>4454</v>
      </c>
      <c r="J193" s="13">
        <f t="shared" si="109"/>
        <v>4659</v>
      </c>
      <c r="K193" s="13">
        <f t="shared" si="109"/>
        <v>4802</v>
      </c>
      <c r="L193" s="13">
        <f t="shared" si="109"/>
        <v>4957</v>
      </c>
      <c r="M193" s="13">
        <f t="shared" si="109"/>
        <v>5086</v>
      </c>
      <c r="N193" s="13">
        <f t="shared" si="109"/>
        <v>5237</v>
      </c>
      <c r="O193" s="13">
        <f t="shared" si="109"/>
        <v>5414</v>
      </c>
      <c r="P193" s="13">
        <f t="shared" si="109"/>
        <v>5460</v>
      </c>
      <c r="Q193" s="13">
        <f t="shared" si="109"/>
        <v>5743</v>
      </c>
      <c r="R193" s="13">
        <f t="shared" si="109"/>
        <v>6018</v>
      </c>
      <c r="S193" s="13">
        <f t="shared" si="109"/>
        <v>5914</v>
      </c>
      <c r="T193" s="13">
        <f t="shared" si="109"/>
        <v>5808</v>
      </c>
      <c r="U193" s="13">
        <f t="shared" si="109"/>
        <v>6067</v>
      </c>
      <c r="V193" s="13">
        <f t="shared" si="109"/>
        <v>6203</v>
      </c>
      <c r="W193" s="13">
        <f t="shared" si="109"/>
        <v>6671</v>
      </c>
      <c r="X193" s="47">
        <f t="shared" si="108"/>
        <v>3.9062000013300624E-2</v>
      </c>
    </row>
    <row r="194" spans="1:24" hidden="1" x14ac:dyDescent="0.25">
      <c r="A194" s="43" t="s">
        <v>181</v>
      </c>
      <c r="B194" s="21" t="s">
        <v>103</v>
      </c>
      <c r="C194" s="13">
        <f t="shared" ref="C194" si="110">C193+C192+C191+C187+C184</f>
        <v>6389</v>
      </c>
      <c r="D194" s="13">
        <f t="shared" ref="D194" si="111">D193+D192+D191+D187+D184</f>
        <v>6894</v>
      </c>
      <c r="E194" s="13">
        <f t="shared" ref="E194" si="112">E193+E192+E191+E187+E184</f>
        <v>7330</v>
      </c>
      <c r="F194" s="13">
        <f t="shared" ref="F194" si="113">F193+F192+F191+F187+F184</f>
        <v>7913</v>
      </c>
      <c r="G194" s="13">
        <f t="shared" ref="G194" si="114">G193+G192+G191+G187+G184</f>
        <v>8332</v>
      </c>
      <c r="H194" s="13">
        <f t="shared" ref="H194" si="115">H193+H192+H191+H187+H184</f>
        <v>8779</v>
      </c>
      <c r="I194" s="13">
        <f t="shared" ref="I194" si="116">I193+I192+I191+I187+I184</f>
        <v>9267</v>
      </c>
      <c r="J194" s="13">
        <f t="shared" ref="J194" si="117">J193+J192+J191+J187+J184</f>
        <v>9724</v>
      </c>
      <c r="K194" s="13">
        <f t="shared" ref="K194" si="118">K193+K192+K191+K187+K184</f>
        <v>10047</v>
      </c>
      <c r="L194" s="13">
        <f t="shared" ref="L194" si="119">L193+L192+L191+L187+L184</f>
        <v>10303</v>
      </c>
      <c r="M194" s="13">
        <f t="shared" ref="M194" si="120">M193+M192+M191+M187+M184</f>
        <v>10513</v>
      </c>
      <c r="N194" s="13">
        <f t="shared" ref="N194" si="121">N193+N192+N191+N187+N184</f>
        <v>10869</v>
      </c>
      <c r="O194" s="13">
        <f t="shared" ref="O194" si="122">O193+O192+O191+O187+O184</f>
        <v>11278</v>
      </c>
      <c r="P194" s="13">
        <f t="shared" ref="P194" si="123">P193+P192+P191+P187+P184</f>
        <v>11177</v>
      </c>
      <c r="Q194" s="13">
        <f t="shared" ref="Q194" si="124">Q193+Q192+Q191+Q187+Q184</f>
        <v>11633</v>
      </c>
      <c r="R194" s="13">
        <f t="shared" ref="R194" si="125">R193+R192+R191+R187+R184</f>
        <v>12145</v>
      </c>
      <c r="S194" s="13">
        <f t="shared" ref="S194" si="126">S193+S192+S191+S187+S184</f>
        <v>12212</v>
      </c>
      <c r="T194" s="13">
        <f t="shared" ref="T194" si="127">T193+T192+T191+T187+T184</f>
        <v>12298</v>
      </c>
      <c r="U194" s="13">
        <f t="shared" ref="U194" si="128">U193+U192+U191+U187+U184</f>
        <v>12828</v>
      </c>
      <c r="V194" s="13">
        <f t="shared" ref="V194" si="129">V193+V192+V191+V187+V184</f>
        <v>13238</v>
      </c>
      <c r="W194" s="13">
        <f t="shared" ref="W194" si="130">W193+W192+W191+W187+W184</f>
        <v>14191</v>
      </c>
      <c r="X194" s="47">
        <f t="shared" si="108"/>
        <v>4.0708269747197212E-2</v>
      </c>
    </row>
    <row r="195" spans="1:24" hidden="1" x14ac:dyDescent="0.25">
      <c r="A195" s="21" t="s">
        <v>171</v>
      </c>
      <c r="B195" s="21" t="s">
        <v>114</v>
      </c>
      <c r="C195" s="13">
        <v>155</v>
      </c>
      <c r="D195" s="13">
        <v>170</v>
      </c>
      <c r="E195" s="13">
        <v>186</v>
      </c>
      <c r="F195" s="13">
        <v>188</v>
      </c>
      <c r="G195" s="13">
        <v>210</v>
      </c>
      <c r="H195" s="13">
        <v>211</v>
      </c>
      <c r="I195" s="13">
        <v>227</v>
      </c>
      <c r="J195" s="13">
        <v>241</v>
      </c>
      <c r="K195" s="13">
        <v>245</v>
      </c>
      <c r="L195" s="13">
        <v>250</v>
      </c>
      <c r="M195" s="13">
        <v>252</v>
      </c>
      <c r="N195" s="13">
        <v>257</v>
      </c>
      <c r="O195" s="13">
        <v>262</v>
      </c>
      <c r="P195" s="13">
        <v>266</v>
      </c>
      <c r="Q195" s="13">
        <v>273</v>
      </c>
      <c r="R195" s="13">
        <v>286</v>
      </c>
      <c r="S195" s="13">
        <v>313</v>
      </c>
      <c r="T195" s="13">
        <v>315</v>
      </c>
      <c r="U195" s="13">
        <v>328</v>
      </c>
      <c r="V195" s="13">
        <v>334</v>
      </c>
      <c r="W195" s="13">
        <v>340</v>
      </c>
      <c r="X195" s="47">
        <f t="shared" ref="X195:X205" si="131">_xlfn.RRI(20,C195,W195)</f>
        <v>4.0057525947436945E-2</v>
      </c>
    </row>
    <row r="196" spans="1:24" hidden="1" x14ac:dyDescent="0.25">
      <c r="A196" s="21" t="s">
        <v>172</v>
      </c>
      <c r="B196" s="21" t="s">
        <v>114</v>
      </c>
      <c r="C196" s="13">
        <v>84</v>
      </c>
      <c r="D196" s="13">
        <v>84</v>
      </c>
      <c r="E196" s="13">
        <v>99</v>
      </c>
      <c r="F196" s="13">
        <v>100</v>
      </c>
      <c r="G196" s="13">
        <v>103</v>
      </c>
      <c r="H196" s="13">
        <v>111</v>
      </c>
      <c r="I196" s="13">
        <v>124</v>
      </c>
      <c r="J196" s="13">
        <v>136</v>
      </c>
      <c r="K196" s="13">
        <v>134</v>
      </c>
      <c r="L196" s="13">
        <v>133</v>
      </c>
      <c r="M196" s="13">
        <v>127</v>
      </c>
      <c r="N196" s="13">
        <v>128</v>
      </c>
      <c r="O196" s="13">
        <v>135</v>
      </c>
      <c r="P196" s="13">
        <v>140</v>
      </c>
      <c r="Q196" s="13">
        <v>145</v>
      </c>
      <c r="R196" s="13">
        <v>152</v>
      </c>
      <c r="S196" s="13">
        <v>158</v>
      </c>
      <c r="T196" s="13">
        <v>159</v>
      </c>
      <c r="U196" s="13">
        <v>165</v>
      </c>
      <c r="V196" s="13">
        <v>172</v>
      </c>
      <c r="W196" s="13">
        <v>166</v>
      </c>
      <c r="X196" s="47">
        <f t="shared" si="131"/>
        <v>3.4645182887703241E-2</v>
      </c>
    </row>
    <row r="197" spans="1:24" hidden="1" x14ac:dyDescent="0.25">
      <c r="A197" s="21" t="s">
        <v>173</v>
      </c>
      <c r="B197" s="21" t="s">
        <v>114</v>
      </c>
      <c r="C197" s="13">
        <v>128</v>
      </c>
      <c r="D197" s="13">
        <v>137</v>
      </c>
      <c r="E197" s="13">
        <v>137</v>
      </c>
      <c r="F197" s="13">
        <v>137</v>
      </c>
      <c r="G197" s="13">
        <v>133</v>
      </c>
      <c r="H197" s="13">
        <v>144</v>
      </c>
      <c r="I197" s="13">
        <v>140</v>
      </c>
      <c r="J197" s="13">
        <v>148</v>
      </c>
      <c r="K197" s="13">
        <v>148</v>
      </c>
      <c r="L197" s="13">
        <v>150</v>
      </c>
      <c r="M197" s="13">
        <v>147</v>
      </c>
      <c r="N197" s="13">
        <v>148</v>
      </c>
      <c r="O197" s="13">
        <v>142</v>
      </c>
      <c r="P197" s="13">
        <v>156</v>
      </c>
      <c r="Q197" s="13">
        <v>165</v>
      </c>
      <c r="R197" s="13">
        <v>177</v>
      </c>
      <c r="S197" s="13">
        <v>168</v>
      </c>
      <c r="T197" s="13">
        <v>183</v>
      </c>
      <c r="U197" s="13">
        <v>191</v>
      </c>
      <c r="V197" s="13">
        <v>188</v>
      </c>
      <c r="W197" s="13">
        <v>193</v>
      </c>
      <c r="X197" s="47">
        <f t="shared" si="131"/>
        <v>2.0745248452182619E-2</v>
      </c>
    </row>
    <row r="198" spans="1:24" hidden="1" x14ac:dyDescent="0.25">
      <c r="A198" s="21" t="s">
        <v>174</v>
      </c>
      <c r="B198" s="21" t="s">
        <v>114</v>
      </c>
      <c r="C198" s="13">
        <v>1553</v>
      </c>
      <c r="D198" s="13">
        <v>1666</v>
      </c>
      <c r="E198" s="13">
        <v>1788</v>
      </c>
      <c r="F198" s="13">
        <v>1856</v>
      </c>
      <c r="G198" s="13">
        <v>1999</v>
      </c>
      <c r="H198" s="13">
        <v>2201</v>
      </c>
      <c r="I198" s="13">
        <v>2355</v>
      </c>
      <c r="J198" s="13">
        <v>2436</v>
      </c>
      <c r="K198" s="13">
        <v>2488</v>
      </c>
      <c r="L198" s="13">
        <v>2677</v>
      </c>
      <c r="M198" s="13">
        <v>2768</v>
      </c>
      <c r="N198" s="13">
        <v>2853</v>
      </c>
      <c r="O198" s="13">
        <v>2897</v>
      </c>
      <c r="P198" s="13">
        <v>3023</v>
      </c>
      <c r="Q198" s="13">
        <v>3141</v>
      </c>
      <c r="R198" s="13">
        <v>3292</v>
      </c>
      <c r="S198" s="13">
        <v>3406</v>
      </c>
      <c r="T198" s="13">
        <v>3563</v>
      </c>
      <c r="U198" s="13">
        <v>3760</v>
      </c>
      <c r="V198" s="13">
        <v>3990</v>
      </c>
      <c r="W198" s="13">
        <v>4289</v>
      </c>
      <c r="X198" s="47">
        <f t="shared" si="131"/>
        <v>5.2105351242824893E-2</v>
      </c>
    </row>
    <row r="199" spans="1:24" hidden="1" x14ac:dyDescent="0.25">
      <c r="A199" s="21" t="s">
        <v>175</v>
      </c>
      <c r="B199" s="21" t="s">
        <v>114</v>
      </c>
      <c r="C199" s="13">
        <v>309</v>
      </c>
      <c r="D199" s="13">
        <v>318</v>
      </c>
      <c r="E199" s="13">
        <v>322</v>
      </c>
      <c r="F199" s="13">
        <v>352</v>
      </c>
      <c r="G199" s="13">
        <v>366</v>
      </c>
      <c r="H199" s="13">
        <v>378</v>
      </c>
      <c r="I199" s="13">
        <v>400</v>
      </c>
      <c r="J199" s="13">
        <v>431</v>
      </c>
      <c r="K199" s="13">
        <v>447</v>
      </c>
      <c r="L199" s="13">
        <v>448</v>
      </c>
      <c r="M199" s="13">
        <v>454</v>
      </c>
      <c r="N199" s="13">
        <v>468</v>
      </c>
      <c r="O199" s="13">
        <v>463</v>
      </c>
      <c r="P199" s="13">
        <v>470</v>
      </c>
      <c r="Q199" s="13">
        <v>488</v>
      </c>
      <c r="R199" s="13">
        <v>503</v>
      </c>
      <c r="S199" s="13">
        <v>517</v>
      </c>
      <c r="T199" s="13">
        <v>526</v>
      </c>
      <c r="U199" s="13">
        <v>526</v>
      </c>
      <c r="V199" s="13">
        <v>535</v>
      </c>
      <c r="W199" s="13">
        <v>604</v>
      </c>
      <c r="X199" s="47">
        <f t="shared" si="131"/>
        <v>3.4079486599474018E-2</v>
      </c>
    </row>
    <row r="200" spans="1:24" hidden="1" x14ac:dyDescent="0.25">
      <c r="A200" s="21" t="s">
        <v>176</v>
      </c>
      <c r="B200" s="21" t="s">
        <v>114</v>
      </c>
      <c r="C200" s="13">
        <v>151</v>
      </c>
      <c r="D200" s="13">
        <v>168</v>
      </c>
      <c r="E200" s="13">
        <v>183</v>
      </c>
      <c r="F200" s="13">
        <v>199</v>
      </c>
      <c r="G200" s="13">
        <v>224</v>
      </c>
      <c r="H200" s="13">
        <v>248</v>
      </c>
      <c r="I200" s="13">
        <v>276</v>
      </c>
      <c r="J200" s="13">
        <v>299</v>
      </c>
      <c r="K200" s="13">
        <v>310</v>
      </c>
      <c r="L200" s="13">
        <v>344</v>
      </c>
      <c r="M200" s="13">
        <v>387</v>
      </c>
      <c r="N200" s="13">
        <v>384</v>
      </c>
      <c r="O200" s="13">
        <v>395</v>
      </c>
      <c r="P200" s="13">
        <v>406</v>
      </c>
      <c r="Q200" s="13">
        <v>469</v>
      </c>
      <c r="R200" s="13">
        <v>480</v>
      </c>
      <c r="S200" s="13">
        <v>479</v>
      </c>
      <c r="T200" s="13">
        <v>483</v>
      </c>
      <c r="U200" s="13">
        <v>494</v>
      </c>
      <c r="V200" s="13">
        <v>547</v>
      </c>
      <c r="W200" s="13">
        <v>534</v>
      </c>
      <c r="X200" s="47">
        <f t="shared" si="131"/>
        <v>6.5192783453824399E-2</v>
      </c>
    </row>
    <row r="201" spans="1:24" hidden="1" x14ac:dyDescent="0.25">
      <c r="A201" s="21" t="s">
        <v>177</v>
      </c>
      <c r="B201" s="21" t="s">
        <v>114</v>
      </c>
      <c r="C201" s="13">
        <v>115</v>
      </c>
      <c r="D201" s="13">
        <v>121</v>
      </c>
      <c r="E201" s="13">
        <v>131</v>
      </c>
      <c r="F201" s="13">
        <v>142</v>
      </c>
      <c r="G201" s="13">
        <v>154</v>
      </c>
      <c r="H201" s="13">
        <v>157</v>
      </c>
      <c r="I201" s="13">
        <v>162</v>
      </c>
      <c r="J201" s="13">
        <v>172</v>
      </c>
      <c r="K201" s="13">
        <v>184</v>
      </c>
      <c r="L201" s="13">
        <v>190</v>
      </c>
      <c r="M201" s="13">
        <v>200</v>
      </c>
      <c r="N201" s="13">
        <v>208</v>
      </c>
      <c r="O201" s="13">
        <v>215</v>
      </c>
      <c r="P201" s="13">
        <v>221</v>
      </c>
      <c r="Q201" s="13">
        <v>239</v>
      </c>
      <c r="R201" s="13">
        <v>259</v>
      </c>
      <c r="S201" s="13">
        <v>283</v>
      </c>
      <c r="T201" s="13">
        <v>305</v>
      </c>
      <c r="U201" s="13">
        <v>323</v>
      </c>
      <c r="V201" s="13">
        <v>338</v>
      </c>
      <c r="W201" s="13">
        <v>356</v>
      </c>
      <c r="X201" s="47">
        <f t="shared" si="131"/>
        <v>5.8126540863037812E-2</v>
      </c>
    </row>
    <row r="202" spans="1:24" hidden="1" x14ac:dyDescent="0.25">
      <c r="A202" s="21" t="s">
        <v>178</v>
      </c>
      <c r="B202" s="21" t="s">
        <v>114</v>
      </c>
      <c r="C202" s="13">
        <v>1056</v>
      </c>
      <c r="D202" s="13">
        <v>1091</v>
      </c>
      <c r="E202" s="13">
        <v>1172</v>
      </c>
      <c r="F202" s="13">
        <v>1257</v>
      </c>
      <c r="G202" s="13">
        <v>1288</v>
      </c>
      <c r="H202" s="13">
        <v>1298</v>
      </c>
      <c r="I202" s="13">
        <v>1334</v>
      </c>
      <c r="J202" s="13">
        <v>1350</v>
      </c>
      <c r="K202" s="13">
        <v>1396</v>
      </c>
      <c r="L202" s="13">
        <v>1434</v>
      </c>
      <c r="M202" s="13">
        <v>1460</v>
      </c>
      <c r="N202" s="13">
        <v>1543</v>
      </c>
      <c r="O202" s="13">
        <v>1630</v>
      </c>
      <c r="P202" s="13">
        <v>1708</v>
      </c>
      <c r="Q202" s="13">
        <v>1822</v>
      </c>
      <c r="R202" s="13">
        <v>1848</v>
      </c>
      <c r="S202" s="13">
        <v>1971</v>
      </c>
      <c r="T202" s="13">
        <v>2094</v>
      </c>
      <c r="U202" s="13">
        <v>2188</v>
      </c>
      <c r="V202" s="13">
        <v>2235</v>
      </c>
      <c r="W202" s="13">
        <v>2329</v>
      </c>
      <c r="X202" s="47">
        <f t="shared" si="131"/>
        <v>4.0339955763087243E-2</v>
      </c>
    </row>
    <row r="203" spans="1:24" hidden="1" x14ac:dyDescent="0.25">
      <c r="A203" s="21" t="s">
        <v>179</v>
      </c>
      <c r="B203" s="21" t="s">
        <v>114</v>
      </c>
      <c r="C203" s="13">
        <v>604</v>
      </c>
      <c r="D203" s="13">
        <v>700</v>
      </c>
      <c r="E203" s="13">
        <v>806</v>
      </c>
      <c r="F203" s="13">
        <v>853</v>
      </c>
      <c r="G203" s="13">
        <v>908</v>
      </c>
      <c r="H203" s="13">
        <v>911</v>
      </c>
      <c r="I203" s="13">
        <v>962</v>
      </c>
      <c r="J203" s="13">
        <v>993</v>
      </c>
      <c r="K203" s="13">
        <v>1000</v>
      </c>
      <c r="L203" s="13">
        <v>1051</v>
      </c>
      <c r="M203" s="13">
        <v>1066</v>
      </c>
      <c r="N203" s="13">
        <v>1110</v>
      </c>
      <c r="O203" s="13">
        <v>1110</v>
      </c>
      <c r="P203" s="13">
        <v>1110</v>
      </c>
      <c r="Q203" s="13">
        <v>1223</v>
      </c>
      <c r="R203" s="13">
        <v>1309</v>
      </c>
      <c r="S203" s="13">
        <v>1318</v>
      </c>
      <c r="T203" s="13">
        <v>1331</v>
      </c>
      <c r="U203" s="13">
        <v>1356</v>
      </c>
      <c r="V203" s="13">
        <v>1405</v>
      </c>
      <c r="W203" s="13">
        <v>1446</v>
      </c>
      <c r="X203" s="47">
        <f t="shared" si="131"/>
        <v>4.461574560337489E-2</v>
      </c>
    </row>
    <row r="204" spans="1:24" hidden="1" x14ac:dyDescent="0.25">
      <c r="A204" s="43" t="s">
        <v>180</v>
      </c>
      <c r="B204" s="21" t="s">
        <v>114</v>
      </c>
      <c r="C204" s="13">
        <f t="shared" ref="C204:W204" si="132">C201+C200+C199+C197+C196</f>
        <v>787</v>
      </c>
      <c r="D204" s="13">
        <f t="shared" si="132"/>
        <v>828</v>
      </c>
      <c r="E204" s="13">
        <f t="shared" si="132"/>
        <v>872</v>
      </c>
      <c r="F204" s="13">
        <f t="shared" si="132"/>
        <v>930</v>
      </c>
      <c r="G204" s="13">
        <f t="shared" si="132"/>
        <v>980</v>
      </c>
      <c r="H204" s="13">
        <f t="shared" si="132"/>
        <v>1038</v>
      </c>
      <c r="I204" s="13">
        <f t="shared" si="132"/>
        <v>1102</v>
      </c>
      <c r="J204" s="13">
        <f t="shared" si="132"/>
        <v>1186</v>
      </c>
      <c r="K204" s="13">
        <f t="shared" si="132"/>
        <v>1223</v>
      </c>
      <c r="L204" s="13">
        <f t="shared" si="132"/>
        <v>1265</v>
      </c>
      <c r="M204" s="13">
        <f t="shared" si="132"/>
        <v>1315</v>
      </c>
      <c r="N204" s="13">
        <f t="shared" si="132"/>
        <v>1336</v>
      </c>
      <c r="O204" s="13">
        <f t="shared" si="132"/>
        <v>1350</v>
      </c>
      <c r="P204" s="13">
        <f t="shared" si="132"/>
        <v>1393</v>
      </c>
      <c r="Q204" s="13">
        <f t="shared" si="132"/>
        <v>1506</v>
      </c>
      <c r="R204" s="13">
        <f t="shared" si="132"/>
        <v>1571</v>
      </c>
      <c r="S204" s="13">
        <f t="shared" si="132"/>
        <v>1605</v>
      </c>
      <c r="T204" s="13">
        <f t="shared" si="132"/>
        <v>1656</v>
      </c>
      <c r="U204" s="13">
        <f t="shared" si="132"/>
        <v>1699</v>
      </c>
      <c r="V204" s="13">
        <f t="shared" si="132"/>
        <v>1780</v>
      </c>
      <c r="W204" s="13">
        <f t="shared" si="132"/>
        <v>1853</v>
      </c>
      <c r="X204" s="47">
        <f t="shared" si="131"/>
        <v>4.3746505228653421E-2</v>
      </c>
    </row>
    <row r="205" spans="1:24" hidden="1" x14ac:dyDescent="0.25">
      <c r="A205" s="43" t="s">
        <v>181</v>
      </c>
      <c r="B205" s="21" t="s">
        <v>114</v>
      </c>
      <c r="C205" s="13">
        <f t="shared" ref="C205:W205" si="133">C204+C203+C202+C198+C195</f>
        <v>4155</v>
      </c>
      <c r="D205" s="13">
        <f t="shared" si="133"/>
        <v>4455</v>
      </c>
      <c r="E205" s="13">
        <f t="shared" si="133"/>
        <v>4824</v>
      </c>
      <c r="F205" s="13">
        <f t="shared" si="133"/>
        <v>5084</v>
      </c>
      <c r="G205" s="13">
        <f t="shared" si="133"/>
        <v>5385</v>
      </c>
      <c r="H205" s="13">
        <f t="shared" si="133"/>
        <v>5659</v>
      </c>
      <c r="I205" s="13">
        <f t="shared" si="133"/>
        <v>5980</v>
      </c>
      <c r="J205" s="13">
        <f t="shared" si="133"/>
        <v>6206</v>
      </c>
      <c r="K205" s="13">
        <f t="shared" si="133"/>
        <v>6352</v>
      </c>
      <c r="L205" s="13">
        <f t="shared" si="133"/>
        <v>6677</v>
      </c>
      <c r="M205" s="13">
        <f t="shared" si="133"/>
        <v>6861</v>
      </c>
      <c r="N205" s="13">
        <f t="shared" si="133"/>
        <v>7099</v>
      </c>
      <c r="O205" s="13">
        <f t="shared" si="133"/>
        <v>7249</v>
      </c>
      <c r="P205" s="13">
        <f t="shared" si="133"/>
        <v>7500</v>
      </c>
      <c r="Q205" s="13">
        <f t="shared" si="133"/>
        <v>7965</v>
      </c>
      <c r="R205" s="13">
        <f t="shared" si="133"/>
        <v>8306</v>
      </c>
      <c r="S205" s="13">
        <f t="shared" si="133"/>
        <v>8613</v>
      </c>
      <c r="T205" s="13">
        <f t="shared" si="133"/>
        <v>8959</v>
      </c>
      <c r="U205" s="13">
        <f t="shared" si="133"/>
        <v>9331</v>
      </c>
      <c r="V205" s="13">
        <f t="shared" si="133"/>
        <v>9744</v>
      </c>
      <c r="W205" s="13">
        <f t="shared" si="133"/>
        <v>10257</v>
      </c>
      <c r="X205" s="47">
        <f t="shared" si="131"/>
        <v>4.6218671275887635E-2</v>
      </c>
    </row>
    <row r="206" spans="1:24" hidden="1" x14ac:dyDescent="0.25">
      <c r="A206" s="21" t="s">
        <v>171</v>
      </c>
      <c r="B206" s="21" t="s">
        <v>115</v>
      </c>
      <c r="C206" s="13">
        <v>162</v>
      </c>
      <c r="D206" s="13">
        <v>170</v>
      </c>
      <c r="E206" s="13">
        <v>175</v>
      </c>
      <c r="F206" s="13">
        <v>179</v>
      </c>
      <c r="G206" s="13">
        <v>194</v>
      </c>
      <c r="H206" s="13">
        <v>200</v>
      </c>
      <c r="I206" s="13">
        <v>232</v>
      </c>
      <c r="J206" s="13">
        <v>244</v>
      </c>
      <c r="K206" s="13">
        <v>246</v>
      </c>
      <c r="L206" s="13">
        <v>248</v>
      </c>
      <c r="M206" s="13">
        <v>253</v>
      </c>
      <c r="N206" s="13">
        <v>256</v>
      </c>
      <c r="O206" s="13">
        <v>281</v>
      </c>
      <c r="P206" s="13">
        <v>265</v>
      </c>
      <c r="Q206" s="13">
        <v>277</v>
      </c>
      <c r="R206" s="13">
        <v>281</v>
      </c>
      <c r="S206" s="13">
        <v>320</v>
      </c>
      <c r="T206" s="13">
        <v>330</v>
      </c>
      <c r="U206" s="13">
        <v>345</v>
      </c>
      <c r="V206" s="13">
        <v>362</v>
      </c>
      <c r="W206" s="13">
        <v>370</v>
      </c>
      <c r="X206" s="47">
        <f t="shared" ref="X206:X216" si="134">_xlfn.RRI(20,C206,W206)</f>
        <v>4.2159844836063609E-2</v>
      </c>
    </row>
    <row r="207" spans="1:24" hidden="1" x14ac:dyDescent="0.25">
      <c r="A207" s="21" t="s">
        <v>172</v>
      </c>
      <c r="B207" s="21" t="s">
        <v>115</v>
      </c>
      <c r="C207" s="13">
        <v>71</v>
      </c>
      <c r="D207" s="13">
        <v>70</v>
      </c>
      <c r="E207" s="13">
        <v>83</v>
      </c>
      <c r="F207" s="13">
        <v>82</v>
      </c>
      <c r="G207" s="13">
        <v>85</v>
      </c>
      <c r="H207" s="13">
        <v>89</v>
      </c>
      <c r="I207" s="13">
        <v>93</v>
      </c>
      <c r="J207" s="13">
        <v>98</v>
      </c>
      <c r="K207" s="13">
        <v>98</v>
      </c>
      <c r="L207" s="13">
        <v>94</v>
      </c>
      <c r="M207" s="13">
        <v>90</v>
      </c>
      <c r="N207" s="13">
        <v>88</v>
      </c>
      <c r="O207" s="13">
        <v>94</v>
      </c>
      <c r="P207" s="13">
        <v>98</v>
      </c>
      <c r="Q207" s="13">
        <v>100</v>
      </c>
      <c r="R207" s="13">
        <v>101</v>
      </c>
      <c r="S207" s="13">
        <v>102</v>
      </c>
      <c r="T207" s="13">
        <v>104</v>
      </c>
      <c r="U207" s="13">
        <v>110</v>
      </c>
      <c r="V207" s="13">
        <v>114</v>
      </c>
      <c r="W207" s="13">
        <v>110</v>
      </c>
      <c r="X207" s="47">
        <f t="shared" si="134"/>
        <v>2.2131368816885821E-2</v>
      </c>
    </row>
    <row r="208" spans="1:24" hidden="1" x14ac:dyDescent="0.25">
      <c r="A208" s="21" t="s">
        <v>173</v>
      </c>
      <c r="B208" s="21" t="s">
        <v>115</v>
      </c>
      <c r="C208" s="13">
        <v>104</v>
      </c>
      <c r="D208" s="13">
        <v>101</v>
      </c>
      <c r="E208" s="13">
        <v>112</v>
      </c>
      <c r="F208" s="13">
        <v>127</v>
      </c>
      <c r="G208" s="13">
        <v>153</v>
      </c>
      <c r="H208" s="13">
        <v>188</v>
      </c>
      <c r="I208" s="13">
        <v>198</v>
      </c>
      <c r="J208" s="13">
        <v>230</v>
      </c>
      <c r="K208" s="13">
        <v>254</v>
      </c>
      <c r="L208" s="13">
        <v>273</v>
      </c>
      <c r="M208" s="13">
        <v>283</v>
      </c>
      <c r="N208" s="13">
        <v>289</v>
      </c>
      <c r="O208" s="13">
        <v>292</v>
      </c>
      <c r="P208" s="13">
        <v>299</v>
      </c>
      <c r="Q208" s="13">
        <v>314</v>
      </c>
      <c r="R208" s="13">
        <v>320</v>
      </c>
      <c r="S208" s="13">
        <v>338</v>
      </c>
      <c r="T208" s="13">
        <v>361</v>
      </c>
      <c r="U208" s="13">
        <v>365</v>
      </c>
      <c r="V208" s="13">
        <v>371</v>
      </c>
      <c r="W208" s="13">
        <v>403</v>
      </c>
      <c r="X208" s="47">
        <f t="shared" si="134"/>
        <v>7.0073441613393683E-2</v>
      </c>
    </row>
    <row r="209" spans="1:24" hidden="1" x14ac:dyDescent="0.25">
      <c r="A209" s="21" t="s">
        <v>174</v>
      </c>
      <c r="B209" s="21" t="s">
        <v>115</v>
      </c>
      <c r="C209" s="13">
        <v>1578</v>
      </c>
      <c r="D209" s="13">
        <v>1697</v>
      </c>
      <c r="E209" s="13">
        <v>1805</v>
      </c>
      <c r="F209" s="13">
        <v>1916</v>
      </c>
      <c r="G209" s="13">
        <v>2026</v>
      </c>
      <c r="H209" s="13">
        <v>2092</v>
      </c>
      <c r="I209" s="13">
        <v>2244</v>
      </c>
      <c r="J209" s="13">
        <v>2347</v>
      </c>
      <c r="K209" s="13">
        <v>2445</v>
      </c>
      <c r="L209" s="13">
        <v>2615</v>
      </c>
      <c r="M209" s="13">
        <v>2779</v>
      </c>
      <c r="N209" s="13">
        <v>2702</v>
      </c>
      <c r="O209" s="13">
        <v>2732</v>
      </c>
      <c r="P209" s="13">
        <v>2854</v>
      </c>
      <c r="Q209" s="13">
        <v>2972</v>
      </c>
      <c r="R209" s="13">
        <v>3092</v>
      </c>
      <c r="S209" s="13">
        <v>3244</v>
      </c>
      <c r="T209" s="13">
        <v>3484</v>
      </c>
      <c r="U209" s="13">
        <v>3558</v>
      </c>
      <c r="V209" s="13">
        <v>3761</v>
      </c>
      <c r="W209" s="13">
        <v>4295</v>
      </c>
      <c r="X209" s="47">
        <f t="shared" si="134"/>
        <v>5.1339080754864819E-2</v>
      </c>
    </row>
    <row r="210" spans="1:24" hidden="1" x14ac:dyDescent="0.25">
      <c r="A210" s="21" t="s">
        <v>175</v>
      </c>
      <c r="B210" s="21" t="s">
        <v>115</v>
      </c>
      <c r="C210" s="13">
        <v>222</v>
      </c>
      <c r="D210" s="13">
        <v>238</v>
      </c>
      <c r="E210" s="13">
        <v>250</v>
      </c>
      <c r="F210" s="13">
        <v>271</v>
      </c>
      <c r="G210" s="13">
        <v>283</v>
      </c>
      <c r="H210" s="13">
        <v>302</v>
      </c>
      <c r="I210" s="13">
        <v>319</v>
      </c>
      <c r="J210" s="13">
        <v>351</v>
      </c>
      <c r="K210" s="13">
        <v>366</v>
      </c>
      <c r="L210" s="13">
        <v>366</v>
      </c>
      <c r="M210" s="13">
        <v>376</v>
      </c>
      <c r="N210" s="13">
        <v>386</v>
      </c>
      <c r="O210" s="13">
        <v>390</v>
      </c>
      <c r="P210" s="13">
        <v>400</v>
      </c>
      <c r="Q210" s="13">
        <v>415</v>
      </c>
      <c r="R210" s="13">
        <v>430</v>
      </c>
      <c r="S210" s="13">
        <v>454</v>
      </c>
      <c r="T210" s="13">
        <v>473</v>
      </c>
      <c r="U210" s="13">
        <v>487</v>
      </c>
      <c r="V210" s="13">
        <v>515</v>
      </c>
      <c r="W210" s="13">
        <v>603</v>
      </c>
      <c r="X210" s="47">
        <f t="shared" si="134"/>
        <v>5.1231139101855394E-2</v>
      </c>
    </row>
    <row r="211" spans="1:24" hidden="1" x14ac:dyDescent="0.25">
      <c r="A211" s="21" t="s">
        <v>176</v>
      </c>
      <c r="B211" s="21" t="s">
        <v>115</v>
      </c>
      <c r="C211" s="13">
        <v>234</v>
      </c>
      <c r="D211" s="13">
        <v>236</v>
      </c>
      <c r="E211" s="13">
        <v>249</v>
      </c>
      <c r="F211" s="13">
        <v>269</v>
      </c>
      <c r="G211" s="13">
        <v>297</v>
      </c>
      <c r="H211" s="13">
        <v>311</v>
      </c>
      <c r="I211" s="13">
        <v>345</v>
      </c>
      <c r="J211" s="13">
        <v>378</v>
      </c>
      <c r="K211" s="13">
        <v>419</v>
      </c>
      <c r="L211" s="13">
        <v>438</v>
      </c>
      <c r="M211" s="13">
        <v>481</v>
      </c>
      <c r="N211" s="13">
        <v>477</v>
      </c>
      <c r="O211" s="13">
        <v>494</v>
      </c>
      <c r="P211" s="13">
        <v>486</v>
      </c>
      <c r="Q211" s="13">
        <v>487</v>
      </c>
      <c r="R211" s="13">
        <v>484</v>
      </c>
      <c r="S211" s="13">
        <v>492</v>
      </c>
      <c r="T211" s="13">
        <v>517</v>
      </c>
      <c r="U211" s="13">
        <v>519</v>
      </c>
      <c r="V211" s="13">
        <v>568</v>
      </c>
      <c r="W211" s="13">
        <v>589</v>
      </c>
      <c r="X211" s="47">
        <f t="shared" si="134"/>
        <v>4.7236985454473635E-2</v>
      </c>
    </row>
    <row r="212" spans="1:24" hidden="1" x14ac:dyDescent="0.25">
      <c r="A212" s="21" t="s">
        <v>177</v>
      </c>
      <c r="B212" s="21" t="s">
        <v>115</v>
      </c>
      <c r="C212" s="13">
        <v>95</v>
      </c>
      <c r="D212" s="13">
        <v>106</v>
      </c>
      <c r="E212" s="13">
        <v>116</v>
      </c>
      <c r="F212" s="13">
        <v>128</v>
      </c>
      <c r="G212" s="13">
        <v>140</v>
      </c>
      <c r="H212" s="13">
        <v>142</v>
      </c>
      <c r="I212" s="13">
        <v>155</v>
      </c>
      <c r="J212" s="13">
        <v>169</v>
      </c>
      <c r="K212" s="13">
        <v>186</v>
      </c>
      <c r="L212" s="13">
        <v>192</v>
      </c>
      <c r="M212" s="13">
        <v>197</v>
      </c>
      <c r="N212" s="13">
        <v>207</v>
      </c>
      <c r="O212" s="13">
        <v>224</v>
      </c>
      <c r="P212" s="13">
        <v>228</v>
      </c>
      <c r="Q212" s="13">
        <v>245</v>
      </c>
      <c r="R212" s="13">
        <v>270</v>
      </c>
      <c r="S212" s="13">
        <v>294</v>
      </c>
      <c r="T212" s="13">
        <v>315</v>
      </c>
      <c r="U212" s="13">
        <v>338</v>
      </c>
      <c r="V212" s="13">
        <v>360</v>
      </c>
      <c r="W212" s="13">
        <v>377</v>
      </c>
      <c r="X212" s="47">
        <f t="shared" si="134"/>
        <v>7.1348799368485372E-2</v>
      </c>
    </row>
    <row r="213" spans="1:24" hidden="1" x14ac:dyDescent="0.25">
      <c r="A213" s="21" t="s">
        <v>178</v>
      </c>
      <c r="B213" s="21" t="s">
        <v>115</v>
      </c>
      <c r="C213" s="13">
        <v>1004</v>
      </c>
      <c r="D213" s="13">
        <v>1031</v>
      </c>
      <c r="E213" s="13">
        <v>1080</v>
      </c>
      <c r="F213" s="13">
        <v>1183</v>
      </c>
      <c r="G213" s="13">
        <v>1248</v>
      </c>
      <c r="H213" s="13">
        <v>1213</v>
      </c>
      <c r="I213" s="13">
        <v>1337</v>
      </c>
      <c r="J213" s="13">
        <v>1393</v>
      </c>
      <c r="K213" s="13">
        <v>1455</v>
      </c>
      <c r="L213" s="13">
        <v>1502</v>
      </c>
      <c r="M213" s="13">
        <v>1514</v>
      </c>
      <c r="N213" s="13">
        <v>1498</v>
      </c>
      <c r="O213" s="13">
        <v>1522</v>
      </c>
      <c r="P213" s="13">
        <v>1596</v>
      </c>
      <c r="Q213" s="13">
        <v>1687</v>
      </c>
      <c r="R213" s="13">
        <v>1785</v>
      </c>
      <c r="S213" s="13">
        <v>1854</v>
      </c>
      <c r="T213" s="13">
        <v>1928</v>
      </c>
      <c r="U213" s="13">
        <v>2018</v>
      </c>
      <c r="V213" s="13">
        <v>2100</v>
      </c>
      <c r="W213" s="13">
        <v>2240</v>
      </c>
      <c r="X213" s="47">
        <f t="shared" si="134"/>
        <v>4.0940042830222456E-2</v>
      </c>
    </row>
    <row r="214" spans="1:24" hidden="1" x14ac:dyDescent="0.25">
      <c r="A214" s="21" t="s">
        <v>179</v>
      </c>
      <c r="B214" s="21" t="s">
        <v>115</v>
      </c>
      <c r="C214" s="13">
        <v>549</v>
      </c>
      <c r="D214" s="13">
        <v>611</v>
      </c>
      <c r="E214" s="13">
        <v>673</v>
      </c>
      <c r="F214" s="13">
        <v>747</v>
      </c>
      <c r="G214" s="13">
        <v>802</v>
      </c>
      <c r="H214" s="13">
        <v>875</v>
      </c>
      <c r="I214" s="13">
        <v>1010</v>
      </c>
      <c r="J214" s="13">
        <v>1075</v>
      </c>
      <c r="K214" s="13">
        <v>1125</v>
      </c>
      <c r="L214" s="13">
        <v>1201</v>
      </c>
      <c r="M214" s="13">
        <v>1214</v>
      </c>
      <c r="N214" s="13">
        <v>1220</v>
      </c>
      <c r="O214" s="13">
        <v>1241</v>
      </c>
      <c r="P214" s="13">
        <v>1237</v>
      </c>
      <c r="Q214" s="13">
        <v>1356</v>
      </c>
      <c r="R214" s="13">
        <v>1438</v>
      </c>
      <c r="S214" s="13">
        <v>1444</v>
      </c>
      <c r="T214" s="13">
        <v>1471</v>
      </c>
      <c r="U214" s="13">
        <v>1477</v>
      </c>
      <c r="V214" s="13">
        <v>1506</v>
      </c>
      <c r="W214" s="13">
        <v>1529</v>
      </c>
      <c r="X214" s="47">
        <f t="shared" si="134"/>
        <v>5.2547628435646976E-2</v>
      </c>
    </row>
    <row r="215" spans="1:24" hidden="1" x14ac:dyDescent="0.25">
      <c r="A215" s="43" t="s">
        <v>180</v>
      </c>
      <c r="B215" s="21" t="s">
        <v>115</v>
      </c>
      <c r="C215" s="13">
        <f t="shared" ref="C215:W215" si="135">C212+C211+C210+C208+C207</f>
        <v>726</v>
      </c>
      <c r="D215" s="13">
        <f t="shared" si="135"/>
        <v>751</v>
      </c>
      <c r="E215" s="13">
        <f t="shared" si="135"/>
        <v>810</v>
      </c>
      <c r="F215" s="13">
        <f t="shared" si="135"/>
        <v>877</v>
      </c>
      <c r="G215" s="13">
        <f t="shared" si="135"/>
        <v>958</v>
      </c>
      <c r="H215" s="13">
        <f t="shared" si="135"/>
        <v>1032</v>
      </c>
      <c r="I215" s="13">
        <f t="shared" si="135"/>
        <v>1110</v>
      </c>
      <c r="J215" s="13">
        <f t="shared" si="135"/>
        <v>1226</v>
      </c>
      <c r="K215" s="13">
        <f t="shared" si="135"/>
        <v>1323</v>
      </c>
      <c r="L215" s="13">
        <f t="shared" si="135"/>
        <v>1363</v>
      </c>
      <c r="M215" s="13">
        <f t="shared" si="135"/>
        <v>1427</v>
      </c>
      <c r="N215" s="13">
        <f t="shared" si="135"/>
        <v>1447</v>
      </c>
      <c r="O215" s="13">
        <f t="shared" si="135"/>
        <v>1494</v>
      </c>
      <c r="P215" s="13">
        <f t="shared" si="135"/>
        <v>1511</v>
      </c>
      <c r="Q215" s="13">
        <f t="shared" si="135"/>
        <v>1561</v>
      </c>
      <c r="R215" s="13">
        <f t="shared" si="135"/>
        <v>1605</v>
      </c>
      <c r="S215" s="13">
        <f t="shared" si="135"/>
        <v>1680</v>
      </c>
      <c r="T215" s="13">
        <f t="shared" si="135"/>
        <v>1770</v>
      </c>
      <c r="U215" s="13">
        <f t="shared" si="135"/>
        <v>1819</v>
      </c>
      <c r="V215" s="13">
        <f t="shared" si="135"/>
        <v>1928</v>
      </c>
      <c r="W215" s="13">
        <f t="shared" si="135"/>
        <v>2082</v>
      </c>
      <c r="X215" s="47">
        <f t="shared" si="134"/>
        <v>5.4088815466459383E-2</v>
      </c>
    </row>
    <row r="216" spans="1:24" hidden="1" x14ac:dyDescent="0.25">
      <c r="A216" s="43" t="s">
        <v>181</v>
      </c>
      <c r="B216" s="21" t="s">
        <v>115</v>
      </c>
      <c r="C216" s="13">
        <f t="shared" ref="C216:W216" si="136">C215+C214+C213+C209+C206</f>
        <v>4019</v>
      </c>
      <c r="D216" s="13">
        <f t="shared" si="136"/>
        <v>4260</v>
      </c>
      <c r="E216" s="13">
        <f t="shared" si="136"/>
        <v>4543</v>
      </c>
      <c r="F216" s="13">
        <f t="shared" si="136"/>
        <v>4902</v>
      </c>
      <c r="G216" s="13">
        <f t="shared" si="136"/>
        <v>5228</v>
      </c>
      <c r="H216" s="13">
        <f t="shared" si="136"/>
        <v>5412</v>
      </c>
      <c r="I216" s="13">
        <f t="shared" si="136"/>
        <v>5933</v>
      </c>
      <c r="J216" s="13">
        <f t="shared" si="136"/>
        <v>6285</v>
      </c>
      <c r="K216" s="13">
        <f t="shared" si="136"/>
        <v>6594</v>
      </c>
      <c r="L216" s="13">
        <f t="shared" si="136"/>
        <v>6929</v>
      </c>
      <c r="M216" s="13">
        <f t="shared" si="136"/>
        <v>7187</v>
      </c>
      <c r="N216" s="13">
        <f t="shared" si="136"/>
        <v>7123</v>
      </c>
      <c r="O216" s="13">
        <f t="shared" si="136"/>
        <v>7270</v>
      </c>
      <c r="P216" s="13">
        <f t="shared" si="136"/>
        <v>7463</v>
      </c>
      <c r="Q216" s="13">
        <f t="shared" si="136"/>
        <v>7853</v>
      </c>
      <c r="R216" s="13">
        <f t="shared" si="136"/>
        <v>8201</v>
      </c>
      <c r="S216" s="13">
        <f t="shared" si="136"/>
        <v>8542</v>
      </c>
      <c r="T216" s="13">
        <f t="shared" si="136"/>
        <v>8983</v>
      </c>
      <c r="U216" s="13">
        <f t="shared" si="136"/>
        <v>9217</v>
      </c>
      <c r="V216" s="13">
        <f t="shared" si="136"/>
        <v>9657</v>
      </c>
      <c r="W216" s="13">
        <f t="shared" si="136"/>
        <v>10516</v>
      </c>
      <c r="X216" s="47">
        <f t="shared" si="134"/>
        <v>4.926848410594542E-2</v>
      </c>
    </row>
    <row r="217" spans="1:24" hidden="1" x14ac:dyDescent="0.25">
      <c r="A217" s="21" t="s">
        <v>171</v>
      </c>
      <c r="B217" s="21" t="s">
        <v>83</v>
      </c>
      <c r="C217" s="13">
        <v>225</v>
      </c>
      <c r="D217" s="13">
        <v>229</v>
      </c>
      <c r="E217" s="13">
        <v>253</v>
      </c>
      <c r="F217" s="13">
        <v>262</v>
      </c>
      <c r="G217" s="13">
        <v>284</v>
      </c>
      <c r="H217" s="13">
        <v>299</v>
      </c>
      <c r="I217" s="13">
        <v>308</v>
      </c>
      <c r="J217" s="13">
        <v>333</v>
      </c>
      <c r="K217" s="13">
        <v>340</v>
      </c>
      <c r="L217" s="13">
        <v>362</v>
      </c>
      <c r="M217" s="13">
        <v>389</v>
      </c>
      <c r="N217" s="13">
        <v>411</v>
      </c>
      <c r="O217" s="13">
        <v>380</v>
      </c>
      <c r="P217" s="13">
        <v>412</v>
      </c>
      <c r="Q217" s="13">
        <v>396</v>
      </c>
      <c r="R217" s="13">
        <v>400</v>
      </c>
      <c r="S217" s="13">
        <v>420</v>
      </c>
      <c r="T217" s="13">
        <v>420</v>
      </c>
      <c r="U217" s="13">
        <v>442</v>
      </c>
      <c r="V217" s="13">
        <v>458</v>
      </c>
      <c r="W217" s="13">
        <v>451</v>
      </c>
      <c r="X217" s="47">
        <f t="shared" ref="X217:X223" si="137">_xlfn.RRI(20,C217,W217)</f>
        <v>3.5379832032497172E-2</v>
      </c>
    </row>
    <row r="218" spans="1:24" hidden="1" x14ac:dyDescent="0.25">
      <c r="A218" s="21" t="s">
        <v>172</v>
      </c>
      <c r="B218" s="21" t="s">
        <v>83</v>
      </c>
      <c r="C218" s="13">
        <v>66</v>
      </c>
      <c r="D218" s="13">
        <v>66</v>
      </c>
      <c r="E218" s="13">
        <v>77</v>
      </c>
      <c r="F218" s="13">
        <v>80</v>
      </c>
      <c r="G218" s="13">
        <v>86</v>
      </c>
      <c r="H218" s="13">
        <v>96</v>
      </c>
      <c r="I218" s="13">
        <v>111</v>
      </c>
      <c r="J218" s="13">
        <v>125</v>
      </c>
      <c r="K218" s="13">
        <v>124</v>
      </c>
      <c r="L218" s="13">
        <v>125</v>
      </c>
      <c r="M218" s="13">
        <v>120</v>
      </c>
      <c r="N218" s="13">
        <v>120</v>
      </c>
      <c r="O218" s="13">
        <v>125</v>
      </c>
      <c r="P218" s="13">
        <v>129</v>
      </c>
      <c r="Q218" s="13">
        <v>132</v>
      </c>
      <c r="R218" s="13">
        <v>139</v>
      </c>
      <c r="S218" s="13">
        <v>145</v>
      </c>
      <c r="T218" s="13">
        <v>146</v>
      </c>
      <c r="U218" s="13">
        <v>153</v>
      </c>
      <c r="V218" s="13">
        <v>159</v>
      </c>
      <c r="W218" s="13">
        <v>154</v>
      </c>
      <c r="X218" s="47">
        <f t="shared" si="137"/>
        <v>4.327509310352573E-2</v>
      </c>
    </row>
    <row r="219" spans="1:24" hidden="1" x14ac:dyDescent="0.25">
      <c r="A219" s="21" t="s">
        <v>173</v>
      </c>
      <c r="B219" s="21" t="s">
        <v>83</v>
      </c>
      <c r="C219" s="13">
        <v>129</v>
      </c>
      <c r="D219" s="13">
        <v>128</v>
      </c>
      <c r="E219" s="13">
        <v>120</v>
      </c>
      <c r="F219" s="13">
        <v>137</v>
      </c>
      <c r="G219" s="13">
        <v>149</v>
      </c>
      <c r="H219" s="13">
        <v>158</v>
      </c>
      <c r="I219" s="13">
        <v>165</v>
      </c>
      <c r="J219" s="13">
        <v>178</v>
      </c>
      <c r="K219" s="13">
        <v>180</v>
      </c>
      <c r="L219" s="13">
        <v>183</v>
      </c>
      <c r="M219" s="13">
        <v>178</v>
      </c>
      <c r="N219" s="13">
        <v>183</v>
      </c>
      <c r="O219" s="13">
        <v>194</v>
      </c>
      <c r="P219" s="13">
        <v>202</v>
      </c>
      <c r="Q219" s="13">
        <v>221</v>
      </c>
      <c r="R219" s="13">
        <v>228</v>
      </c>
      <c r="S219" s="13">
        <v>259</v>
      </c>
      <c r="T219" s="13">
        <v>276</v>
      </c>
      <c r="U219" s="13">
        <v>296</v>
      </c>
      <c r="V219" s="13">
        <v>317</v>
      </c>
      <c r="W219" s="13">
        <v>351</v>
      </c>
      <c r="X219" s="47">
        <f t="shared" si="137"/>
        <v>5.1322285016092595E-2</v>
      </c>
    </row>
    <row r="220" spans="1:24" hidden="1" x14ac:dyDescent="0.25">
      <c r="A220" s="21" t="s">
        <v>174</v>
      </c>
      <c r="B220" s="21" t="s">
        <v>83</v>
      </c>
      <c r="C220" s="13">
        <v>1654</v>
      </c>
      <c r="D220" s="13">
        <v>1778</v>
      </c>
      <c r="E220" s="13">
        <v>1917</v>
      </c>
      <c r="F220" s="13">
        <v>2109</v>
      </c>
      <c r="G220" s="13">
        <v>2311</v>
      </c>
      <c r="H220" s="13">
        <v>2541</v>
      </c>
      <c r="I220" s="13">
        <v>2733</v>
      </c>
      <c r="J220" s="13">
        <v>2893</v>
      </c>
      <c r="K220" s="13">
        <v>3036</v>
      </c>
      <c r="L220" s="13">
        <v>3139</v>
      </c>
      <c r="M220" s="13">
        <v>3322</v>
      </c>
      <c r="N220" s="13">
        <v>3490</v>
      </c>
      <c r="O220" s="13">
        <v>3580</v>
      </c>
      <c r="P220" s="13">
        <v>3549</v>
      </c>
      <c r="Q220" s="13">
        <v>3591</v>
      </c>
      <c r="R220" s="13">
        <v>3793</v>
      </c>
      <c r="S220" s="13">
        <v>3968</v>
      </c>
      <c r="T220" s="13">
        <v>4159</v>
      </c>
      <c r="U220" s="13">
        <v>4375</v>
      </c>
      <c r="V220" s="13">
        <v>4551</v>
      </c>
      <c r="W220" s="13">
        <v>4687</v>
      </c>
      <c r="X220" s="47">
        <f t="shared" si="137"/>
        <v>5.3459811695640624E-2</v>
      </c>
    </row>
    <row r="221" spans="1:24" hidden="1" x14ac:dyDescent="0.25">
      <c r="A221" s="21" t="s">
        <v>175</v>
      </c>
      <c r="B221" s="21" t="s">
        <v>83</v>
      </c>
      <c r="C221" s="13">
        <v>380</v>
      </c>
      <c r="D221" s="13">
        <v>403</v>
      </c>
      <c r="E221" s="13">
        <v>407</v>
      </c>
      <c r="F221" s="13">
        <v>429</v>
      </c>
      <c r="G221" s="13">
        <v>456</v>
      </c>
      <c r="H221" s="13">
        <v>480</v>
      </c>
      <c r="I221" s="13">
        <v>485</v>
      </c>
      <c r="J221" s="13">
        <v>503</v>
      </c>
      <c r="K221" s="13">
        <v>519</v>
      </c>
      <c r="L221" s="13">
        <v>540</v>
      </c>
      <c r="M221" s="13">
        <v>543</v>
      </c>
      <c r="N221" s="13">
        <v>551</v>
      </c>
      <c r="O221" s="13">
        <v>598</v>
      </c>
      <c r="P221" s="13">
        <v>577</v>
      </c>
      <c r="Q221" s="13">
        <v>547</v>
      </c>
      <c r="R221" s="13">
        <v>555</v>
      </c>
      <c r="S221" s="13">
        <v>556</v>
      </c>
      <c r="T221" s="13">
        <v>531</v>
      </c>
      <c r="U221" s="13">
        <v>537</v>
      </c>
      <c r="V221" s="13">
        <v>557</v>
      </c>
      <c r="W221" s="13">
        <v>655</v>
      </c>
      <c r="X221" s="47">
        <f t="shared" si="137"/>
        <v>2.7597135971964004E-2</v>
      </c>
    </row>
    <row r="222" spans="1:24" hidden="1" x14ac:dyDescent="0.25">
      <c r="A222" s="21" t="s">
        <v>176</v>
      </c>
      <c r="B222" s="21" t="s">
        <v>83</v>
      </c>
      <c r="C222" s="13">
        <v>513</v>
      </c>
      <c r="D222" s="13">
        <v>567</v>
      </c>
      <c r="E222" s="13">
        <v>672</v>
      </c>
      <c r="F222" s="13">
        <v>737</v>
      </c>
      <c r="G222" s="13">
        <v>822</v>
      </c>
      <c r="H222" s="13">
        <v>834</v>
      </c>
      <c r="I222" s="13">
        <v>896</v>
      </c>
      <c r="J222" s="13">
        <v>904</v>
      </c>
      <c r="K222" s="13">
        <v>958</v>
      </c>
      <c r="L222" s="13">
        <v>1001</v>
      </c>
      <c r="M222" s="13">
        <v>957</v>
      </c>
      <c r="N222" s="13">
        <v>953</v>
      </c>
      <c r="O222" s="13">
        <v>928</v>
      </c>
      <c r="P222" s="13">
        <v>934</v>
      </c>
      <c r="Q222" s="13">
        <v>1024</v>
      </c>
      <c r="R222" s="13">
        <v>1039</v>
      </c>
      <c r="S222" s="13">
        <v>1083</v>
      </c>
      <c r="T222" s="13">
        <v>1127</v>
      </c>
      <c r="U222" s="13">
        <v>1231</v>
      </c>
      <c r="V222" s="13">
        <v>1370</v>
      </c>
      <c r="W222" s="13">
        <v>1438</v>
      </c>
      <c r="X222" s="47">
        <f t="shared" si="137"/>
        <v>5.2887757765900378E-2</v>
      </c>
    </row>
    <row r="223" spans="1:24" hidden="1" x14ac:dyDescent="0.25">
      <c r="A223" s="21" t="s">
        <v>177</v>
      </c>
      <c r="B223" s="21" t="s">
        <v>83</v>
      </c>
      <c r="C223" s="13">
        <v>152</v>
      </c>
      <c r="D223" s="13">
        <v>171</v>
      </c>
      <c r="E223" s="13">
        <v>179</v>
      </c>
      <c r="F223" s="13">
        <v>200</v>
      </c>
      <c r="G223" s="13">
        <v>229</v>
      </c>
      <c r="H223" s="13">
        <v>244</v>
      </c>
      <c r="I223" s="13">
        <v>253</v>
      </c>
      <c r="J223" s="13">
        <v>276</v>
      </c>
      <c r="K223" s="13">
        <v>285</v>
      </c>
      <c r="L223" s="13">
        <v>283</v>
      </c>
      <c r="M223" s="13">
        <v>284</v>
      </c>
      <c r="N223" s="13">
        <v>293</v>
      </c>
      <c r="O223" s="13">
        <v>320</v>
      </c>
      <c r="P223" s="13">
        <v>320</v>
      </c>
      <c r="Q223" s="13">
        <v>324</v>
      </c>
      <c r="R223" s="13">
        <v>337</v>
      </c>
      <c r="S223" s="13">
        <v>347</v>
      </c>
      <c r="T223" s="13">
        <v>354</v>
      </c>
      <c r="U223" s="13">
        <v>373</v>
      </c>
      <c r="V223" s="13">
        <v>384</v>
      </c>
      <c r="W223" s="13">
        <v>417</v>
      </c>
      <c r="X223" s="47">
        <f t="shared" si="137"/>
        <v>5.1755092122145019E-2</v>
      </c>
    </row>
    <row r="224" spans="1:24" hidden="1" x14ac:dyDescent="0.25">
      <c r="A224" s="21" t="s">
        <v>178</v>
      </c>
      <c r="B224" s="21" t="s">
        <v>83</v>
      </c>
      <c r="C224" s="13">
        <v>995</v>
      </c>
      <c r="D224" s="13">
        <v>1127</v>
      </c>
      <c r="E224" s="13">
        <v>1197</v>
      </c>
      <c r="F224" s="13">
        <v>1286</v>
      </c>
      <c r="G224" s="13">
        <v>1319</v>
      </c>
      <c r="H224" s="13">
        <v>1369</v>
      </c>
      <c r="I224" s="13">
        <v>1380</v>
      </c>
      <c r="J224" s="13">
        <v>1424</v>
      </c>
      <c r="K224" s="13">
        <v>1465</v>
      </c>
      <c r="L224" s="13">
        <v>1534</v>
      </c>
      <c r="M224" s="13">
        <v>1547</v>
      </c>
      <c r="N224" s="13">
        <v>1569</v>
      </c>
      <c r="O224" s="13">
        <v>1617</v>
      </c>
      <c r="P224" s="13">
        <v>1627</v>
      </c>
      <c r="Q224" s="13">
        <v>1701</v>
      </c>
      <c r="R224" s="13">
        <v>1830</v>
      </c>
      <c r="S224" s="13">
        <v>1955</v>
      </c>
      <c r="T224" s="13">
        <v>2082</v>
      </c>
      <c r="U224" s="13">
        <v>2206</v>
      </c>
      <c r="V224" s="13">
        <v>2306</v>
      </c>
      <c r="W224" s="13">
        <v>2492</v>
      </c>
      <c r="X224" s="47">
        <f>_xlfn.RRI(20,C224,W224)</f>
        <v>4.6974846387898284E-2</v>
      </c>
    </row>
    <row r="225" spans="1:24" hidden="1" x14ac:dyDescent="0.25">
      <c r="A225" s="21" t="s">
        <v>179</v>
      </c>
      <c r="B225" s="21" t="s">
        <v>83</v>
      </c>
      <c r="C225" s="13">
        <v>522</v>
      </c>
      <c r="D225" s="13">
        <v>580</v>
      </c>
      <c r="E225" s="13">
        <v>670</v>
      </c>
      <c r="F225" s="13">
        <v>762</v>
      </c>
      <c r="G225" s="13">
        <v>817</v>
      </c>
      <c r="H225" s="13">
        <v>854</v>
      </c>
      <c r="I225" s="13">
        <v>963</v>
      </c>
      <c r="J225" s="13">
        <v>1003</v>
      </c>
      <c r="K225" s="13">
        <v>1015</v>
      </c>
      <c r="L225" s="13">
        <v>1026</v>
      </c>
      <c r="M225" s="13">
        <v>1002</v>
      </c>
      <c r="N225" s="13">
        <v>1015</v>
      </c>
      <c r="O225" s="13">
        <v>1012</v>
      </c>
      <c r="P225" s="13">
        <v>1064</v>
      </c>
      <c r="Q225" s="13">
        <v>1178</v>
      </c>
      <c r="R225" s="13">
        <v>1270</v>
      </c>
      <c r="S225" s="13">
        <v>1286</v>
      </c>
      <c r="T225" s="13">
        <v>1305</v>
      </c>
      <c r="U225" s="13">
        <v>1336</v>
      </c>
      <c r="V225" s="13">
        <v>1387</v>
      </c>
      <c r="W225" s="13">
        <v>1432</v>
      </c>
      <c r="X225" s="47">
        <f>_xlfn.RRI(20,C225,W225)</f>
        <v>5.175267617434276E-2</v>
      </c>
    </row>
    <row r="226" spans="1:24" hidden="1" x14ac:dyDescent="0.25">
      <c r="A226" s="43" t="s">
        <v>180</v>
      </c>
      <c r="B226" s="21" t="s">
        <v>83</v>
      </c>
      <c r="C226" s="13">
        <f t="shared" ref="C226:W226" si="138">C223+C222+C221+C219+C218</f>
        <v>1240</v>
      </c>
      <c r="D226" s="13">
        <f t="shared" si="138"/>
        <v>1335</v>
      </c>
      <c r="E226" s="13">
        <f t="shared" si="138"/>
        <v>1455</v>
      </c>
      <c r="F226" s="13">
        <f t="shared" si="138"/>
        <v>1583</v>
      </c>
      <c r="G226" s="13">
        <f t="shared" si="138"/>
        <v>1742</v>
      </c>
      <c r="H226" s="13">
        <f t="shared" si="138"/>
        <v>1812</v>
      </c>
      <c r="I226" s="13">
        <f t="shared" si="138"/>
        <v>1910</v>
      </c>
      <c r="J226" s="13">
        <f t="shared" si="138"/>
        <v>1986</v>
      </c>
      <c r="K226" s="13">
        <f t="shared" si="138"/>
        <v>2066</v>
      </c>
      <c r="L226" s="13">
        <f t="shared" si="138"/>
        <v>2132</v>
      </c>
      <c r="M226" s="13">
        <f t="shared" si="138"/>
        <v>2082</v>
      </c>
      <c r="N226" s="13">
        <f t="shared" si="138"/>
        <v>2100</v>
      </c>
      <c r="O226" s="13">
        <f t="shared" si="138"/>
        <v>2165</v>
      </c>
      <c r="P226" s="13">
        <f t="shared" si="138"/>
        <v>2162</v>
      </c>
      <c r="Q226" s="13">
        <f t="shared" si="138"/>
        <v>2248</v>
      </c>
      <c r="R226" s="13">
        <f t="shared" si="138"/>
        <v>2298</v>
      </c>
      <c r="S226" s="13">
        <f t="shared" si="138"/>
        <v>2390</v>
      </c>
      <c r="T226" s="13">
        <f t="shared" si="138"/>
        <v>2434</v>
      </c>
      <c r="U226" s="13">
        <f t="shared" si="138"/>
        <v>2590</v>
      </c>
      <c r="V226" s="13">
        <f t="shared" si="138"/>
        <v>2787</v>
      </c>
      <c r="W226" s="13">
        <f t="shared" si="138"/>
        <v>3015</v>
      </c>
      <c r="X226" s="47">
        <f>_xlfn.RRI(20,C226,W226)</f>
        <v>4.5425963073330689E-2</v>
      </c>
    </row>
    <row r="227" spans="1:24" hidden="1" x14ac:dyDescent="0.25">
      <c r="A227" s="43" t="s">
        <v>181</v>
      </c>
      <c r="B227" s="21" t="s">
        <v>83</v>
      </c>
      <c r="C227" s="13">
        <f t="shared" ref="C227" si="139">C226+C225+C224+C220+C217</f>
        <v>4636</v>
      </c>
      <c r="D227" s="13">
        <f t="shared" ref="D227" si="140">D226+D225+D224+D220+D217</f>
        <v>5049</v>
      </c>
      <c r="E227" s="13">
        <f t="shared" ref="E227" si="141">E226+E225+E224+E220+E217</f>
        <v>5492</v>
      </c>
      <c r="F227" s="13">
        <f t="shared" ref="F227" si="142">F226+F225+F224+F220+F217</f>
        <v>6002</v>
      </c>
      <c r="G227" s="13">
        <f t="shared" ref="G227" si="143">G226+G225+G224+G220+G217</f>
        <v>6473</v>
      </c>
      <c r="H227" s="13">
        <f t="shared" ref="H227" si="144">H226+H225+H224+H220+H217</f>
        <v>6875</v>
      </c>
      <c r="I227" s="13">
        <f t="shared" ref="I227" si="145">I226+I225+I224+I220+I217</f>
        <v>7294</v>
      </c>
      <c r="J227" s="13">
        <f t="shared" ref="J227" si="146">J226+J225+J224+J220+J217</f>
        <v>7639</v>
      </c>
      <c r="K227" s="13">
        <f t="shared" ref="K227" si="147">K226+K225+K224+K220+K217</f>
        <v>7922</v>
      </c>
      <c r="L227" s="13">
        <f t="shared" ref="L227" si="148">L226+L225+L224+L220+L217</f>
        <v>8193</v>
      </c>
      <c r="M227" s="13">
        <f t="shared" ref="M227" si="149">M226+M225+M224+M220+M217</f>
        <v>8342</v>
      </c>
      <c r="N227" s="13">
        <f t="shared" ref="N227" si="150">N226+N225+N224+N220+N217</f>
        <v>8585</v>
      </c>
      <c r="O227" s="13">
        <f t="shared" ref="O227" si="151">O226+O225+O224+O220+O217</f>
        <v>8754</v>
      </c>
      <c r="P227" s="13">
        <f t="shared" ref="P227" si="152">P226+P225+P224+P220+P217</f>
        <v>8814</v>
      </c>
      <c r="Q227" s="13">
        <f t="shared" ref="Q227" si="153">Q226+Q225+Q224+Q220+Q217</f>
        <v>9114</v>
      </c>
      <c r="R227" s="13">
        <f t="shared" ref="R227" si="154">R226+R225+R224+R220+R217</f>
        <v>9591</v>
      </c>
      <c r="S227" s="13">
        <f t="shared" ref="S227" si="155">S226+S225+S224+S220+S217</f>
        <v>10019</v>
      </c>
      <c r="T227" s="13">
        <f t="shared" ref="T227" si="156">T226+T225+T224+T220+T217</f>
        <v>10400</v>
      </c>
      <c r="U227" s="13">
        <f t="shared" ref="U227" si="157">U226+U225+U224+U220+U217</f>
        <v>10949</v>
      </c>
      <c r="V227" s="13">
        <f t="shared" ref="V227" si="158">V226+V225+V224+V220+V217</f>
        <v>11489</v>
      </c>
      <c r="W227" s="13">
        <f t="shared" ref="W227" si="159">W226+W225+W224+W220+W217</f>
        <v>12077</v>
      </c>
      <c r="X227" s="47">
        <f>_xlfn.RRI(20,C227,W227)</f>
        <v>4.9036941370725895E-2</v>
      </c>
    </row>
    <row r="228" spans="1:24" hidden="1" x14ac:dyDescent="0.25">
      <c r="A228" s="21" t="s">
        <v>171</v>
      </c>
      <c r="B228" s="21" t="s">
        <v>91</v>
      </c>
      <c r="C228" s="13">
        <v>209</v>
      </c>
      <c r="D228" s="13">
        <v>227</v>
      </c>
      <c r="E228" s="13">
        <v>252</v>
      </c>
      <c r="F228" s="13">
        <v>260</v>
      </c>
      <c r="G228" s="13">
        <v>279</v>
      </c>
      <c r="H228" s="13">
        <v>296</v>
      </c>
      <c r="I228" s="13">
        <v>312</v>
      </c>
      <c r="J228" s="13">
        <v>334</v>
      </c>
      <c r="K228" s="13">
        <v>342</v>
      </c>
      <c r="L228" s="13">
        <v>347</v>
      </c>
      <c r="M228" s="13">
        <v>355</v>
      </c>
      <c r="N228" s="13">
        <v>358</v>
      </c>
      <c r="O228" s="13">
        <v>374</v>
      </c>
      <c r="P228" s="13">
        <v>362</v>
      </c>
      <c r="Q228" s="13">
        <v>367</v>
      </c>
      <c r="R228" s="13">
        <v>391</v>
      </c>
      <c r="S228" s="13">
        <v>424</v>
      </c>
      <c r="T228" s="13">
        <v>425</v>
      </c>
      <c r="U228" s="13">
        <v>446</v>
      </c>
      <c r="V228" s="13">
        <v>459</v>
      </c>
      <c r="W228" s="13">
        <v>448</v>
      </c>
      <c r="X228" s="47">
        <f t="shared" ref="X228:X238" si="160">_xlfn.RRI(20,C228,W228)</f>
        <v>3.8858951719521917E-2</v>
      </c>
    </row>
    <row r="229" spans="1:24" hidden="1" x14ac:dyDescent="0.25">
      <c r="A229" s="21" t="s">
        <v>172</v>
      </c>
      <c r="B229" s="21" t="s">
        <v>91</v>
      </c>
      <c r="C229" s="13">
        <v>85</v>
      </c>
      <c r="D229" s="13">
        <v>83</v>
      </c>
      <c r="E229" s="13">
        <v>98</v>
      </c>
      <c r="F229" s="13">
        <v>101</v>
      </c>
      <c r="G229" s="13">
        <v>106</v>
      </c>
      <c r="H229" s="13">
        <v>111</v>
      </c>
      <c r="I229" s="13">
        <v>118</v>
      </c>
      <c r="J229" s="13">
        <v>125</v>
      </c>
      <c r="K229" s="13">
        <v>124</v>
      </c>
      <c r="L229" s="13">
        <v>123</v>
      </c>
      <c r="M229" s="13">
        <v>117</v>
      </c>
      <c r="N229" s="13">
        <v>118</v>
      </c>
      <c r="O229" s="13">
        <v>122</v>
      </c>
      <c r="P229" s="13">
        <v>125</v>
      </c>
      <c r="Q229" s="13">
        <v>128</v>
      </c>
      <c r="R229" s="13">
        <v>133</v>
      </c>
      <c r="S229" s="13">
        <v>140</v>
      </c>
      <c r="T229" s="13">
        <v>141</v>
      </c>
      <c r="U229" s="13">
        <v>147</v>
      </c>
      <c r="V229" s="13">
        <v>154</v>
      </c>
      <c r="W229" s="13">
        <v>149</v>
      </c>
      <c r="X229" s="47">
        <f t="shared" si="160"/>
        <v>2.8462277740981978E-2</v>
      </c>
    </row>
    <row r="230" spans="1:24" hidden="1" x14ac:dyDescent="0.25">
      <c r="A230" s="21" t="s">
        <v>173</v>
      </c>
      <c r="B230" s="21" t="s">
        <v>91</v>
      </c>
      <c r="C230" s="13">
        <v>93</v>
      </c>
      <c r="D230" s="13">
        <v>96</v>
      </c>
      <c r="E230" s="13">
        <v>100</v>
      </c>
      <c r="F230" s="13">
        <v>102</v>
      </c>
      <c r="G230" s="13">
        <v>102</v>
      </c>
      <c r="H230" s="13">
        <v>106</v>
      </c>
      <c r="I230" s="13">
        <v>109</v>
      </c>
      <c r="J230" s="13">
        <v>114</v>
      </c>
      <c r="K230" s="13">
        <v>124</v>
      </c>
      <c r="L230" s="13">
        <v>139</v>
      </c>
      <c r="M230" s="13">
        <v>153</v>
      </c>
      <c r="N230" s="13">
        <v>156</v>
      </c>
      <c r="O230" s="13">
        <v>163</v>
      </c>
      <c r="P230" s="13">
        <v>173</v>
      </c>
      <c r="Q230" s="13">
        <v>180</v>
      </c>
      <c r="R230" s="13">
        <v>193</v>
      </c>
      <c r="S230" s="13">
        <v>211</v>
      </c>
      <c r="T230" s="13">
        <v>225</v>
      </c>
      <c r="U230" s="13">
        <v>235</v>
      </c>
      <c r="V230" s="13">
        <v>248</v>
      </c>
      <c r="W230" s="13">
        <v>272</v>
      </c>
      <c r="X230" s="47">
        <f t="shared" si="160"/>
        <v>5.5125934139917065E-2</v>
      </c>
    </row>
    <row r="231" spans="1:24" hidden="1" x14ac:dyDescent="0.25">
      <c r="A231" s="21" t="s">
        <v>174</v>
      </c>
      <c r="B231" s="21" t="s">
        <v>91</v>
      </c>
      <c r="C231" s="13">
        <v>1510</v>
      </c>
      <c r="D231" s="13">
        <v>1639</v>
      </c>
      <c r="E231" s="13">
        <v>1758</v>
      </c>
      <c r="F231" s="13">
        <v>1912</v>
      </c>
      <c r="G231" s="13">
        <v>2072</v>
      </c>
      <c r="H231" s="13">
        <v>2230</v>
      </c>
      <c r="I231" s="13">
        <v>2374</v>
      </c>
      <c r="J231" s="13">
        <v>2536</v>
      </c>
      <c r="K231" s="13">
        <v>2671</v>
      </c>
      <c r="L231" s="13">
        <v>2784</v>
      </c>
      <c r="M231" s="13">
        <v>2883</v>
      </c>
      <c r="N231" s="13">
        <v>2987</v>
      </c>
      <c r="O231" s="13">
        <v>3033</v>
      </c>
      <c r="P231" s="13">
        <v>3070</v>
      </c>
      <c r="Q231" s="13">
        <v>3178</v>
      </c>
      <c r="R231" s="13">
        <v>3268</v>
      </c>
      <c r="S231" s="13">
        <v>3314</v>
      </c>
      <c r="T231" s="13">
        <v>3420</v>
      </c>
      <c r="U231" s="13">
        <v>3495</v>
      </c>
      <c r="V231" s="13">
        <v>3571</v>
      </c>
      <c r="W231" s="13">
        <v>3881</v>
      </c>
      <c r="X231" s="47">
        <f t="shared" si="160"/>
        <v>4.8330773928855875E-2</v>
      </c>
    </row>
    <row r="232" spans="1:24" hidden="1" x14ac:dyDescent="0.25">
      <c r="A232" s="21" t="s">
        <v>175</v>
      </c>
      <c r="B232" s="21" t="s">
        <v>91</v>
      </c>
      <c r="C232" s="13">
        <v>321</v>
      </c>
      <c r="D232" s="13">
        <v>363</v>
      </c>
      <c r="E232" s="13">
        <v>369</v>
      </c>
      <c r="F232" s="13">
        <v>402</v>
      </c>
      <c r="G232" s="13">
        <v>445</v>
      </c>
      <c r="H232" s="13">
        <v>481</v>
      </c>
      <c r="I232" s="13">
        <v>509</v>
      </c>
      <c r="J232" s="13">
        <v>549</v>
      </c>
      <c r="K232" s="13">
        <v>574</v>
      </c>
      <c r="L232" s="13">
        <v>597</v>
      </c>
      <c r="M232" s="13">
        <v>621</v>
      </c>
      <c r="N232" s="13">
        <v>629</v>
      </c>
      <c r="O232" s="13">
        <v>626</v>
      </c>
      <c r="P232" s="13">
        <v>617</v>
      </c>
      <c r="Q232" s="13">
        <v>623</v>
      </c>
      <c r="R232" s="13">
        <v>635</v>
      </c>
      <c r="S232" s="13">
        <v>647</v>
      </c>
      <c r="T232" s="13">
        <v>644</v>
      </c>
      <c r="U232" s="13">
        <v>657</v>
      </c>
      <c r="V232" s="13">
        <v>668</v>
      </c>
      <c r="W232" s="13">
        <v>718</v>
      </c>
      <c r="X232" s="47">
        <f t="shared" si="160"/>
        <v>4.1072490126075722E-2</v>
      </c>
    </row>
    <row r="233" spans="1:24" hidden="1" x14ac:dyDescent="0.25">
      <c r="A233" s="21" t="s">
        <v>176</v>
      </c>
      <c r="B233" s="21" t="s">
        <v>91</v>
      </c>
      <c r="C233" s="13">
        <v>193</v>
      </c>
      <c r="D233" s="13">
        <v>198</v>
      </c>
      <c r="E233" s="13">
        <v>207</v>
      </c>
      <c r="F233" s="13">
        <v>247</v>
      </c>
      <c r="G233" s="13">
        <v>251</v>
      </c>
      <c r="H233" s="13">
        <v>269</v>
      </c>
      <c r="I233" s="13">
        <v>322</v>
      </c>
      <c r="J233" s="13">
        <v>335</v>
      </c>
      <c r="K233" s="13">
        <v>348</v>
      </c>
      <c r="L233" s="13">
        <v>385</v>
      </c>
      <c r="M233" s="13">
        <v>427</v>
      </c>
      <c r="N233" s="13">
        <v>428</v>
      </c>
      <c r="O233" s="13">
        <v>451</v>
      </c>
      <c r="P233" s="13">
        <v>475</v>
      </c>
      <c r="Q233" s="13">
        <v>499</v>
      </c>
      <c r="R233" s="13">
        <v>546</v>
      </c>
      <c r="S233" s="13">
        <v>566</v>
      </c>
      <c r="T233" s="13">
        <v>605</v>
      </c>
      <c r="U233" s="13">
        <v>629</v>
      </c>
      <c r="V233" s="13">
        <v>657</v>
      </c>
      <c r="W233" s="13">
        <v>730</v>
      </c>
      <c r="X233" s="47">
        <f t="shared" si="160"/>
        <v>6.8779899760802232E-2</v>
      </c>
    </row>
    <row r="234" spans="1:24" hidden="1" x14ac:dyDescent="0.25">
      <c r="A234" s="21" t="s">
        <v>177</v>
      </c>
      <c r="B234" s="21" t="s">
        <v>91</v>
      </c>
      <c r="C234" s="13">
        <v>137</v>
      </c>
      <c r="D234" s="13">
        <v>153</v>
      </c>
      <c r="E234" s="13">
        <v>169</v>
      </c>
      <c r="F234" s="13">
        <v>179</v>
      </c>
      <c r="G234" s="13">
        <v>189</v>
      </c>
      <c r="H234" s="13">
        <v>200</v>
      </c>
      <c r="I234" s="13">
        <v>213</v>
      </c>
      <c r="J234" s="13">
        <v>224</v>
      </c>
      <c r="K234" s="13">
        <v>239</v>
      </c>
      <c r="L234" s="13">
        <v>249</v>
      </c>
      <c r="M234" s="13">
        <v>255</v>
      </c>
      <c r="N234" s="13">
        <v>262</v>
      </c>
      <c r="O234" s="13">
        <v>269</v>
      </c>
      <c r="P234" s="13">
        <v>267</v>
      </c>
      <c r="Q234" s="13">
        <v>284</v>
      </c>
      <c r="R234" s="13">
        <v>301</v>
      </c>
      <c r="S234" s="13">
        <v>322</v>
      </c>
      <c r="T234" s="13">
        <v>344</v>
      </c>
      <c r="U234" s="13">
        <v>371</v>
      </c>
      <c r="V234" s="13">
        <v>388</v>
      </c>
      <c r="W234" s="13">
        <v>405</v>
      </c>
      <c r="X234" s="47">
        <f t="shared" si="160"/>
        <v>5.5690765885701543E-2</v>
      </c>
    </row>
    <row r="235" spans="1:24" hidden="1" x14ac:dyDescent="0.25">
      <c r="A235" s="21" t="s">
        <v>178</v>
      </c>
      <c r="B235" s="21" t="s">
        <v>91</v>
      </c>
      <c r="C235" s="13">
        <v>1138</v>
      </c>
      <c r="D235" s="13">
        <v>1192</v>
      </c>
      <c r="E235" s="13">
        <v>1281</v>
      </c>
      <c r="F235" s="13">
        <v>1368</v>
      </c>
      <c r="G235" s="13">
        <v>1440</v>
      </c>
      <c r="H235" s="13">
        <v>1490</v>
      </c>
      <c r="I235" s="13">
        <v>1595</v>
      </c>
      <c r="J235" s="13">
        <v>1687</v>
      </c>
      <c r="K235" s="13">
        <v>1765</v>
      </c>
      <c r="L235" s="13">
        <v>1820</v>
      </c>
      <c r="M235" s="13">
        <v>1868</v>
      </c>
      <c r="N235" s="13">
        <v>1937</v>
      </c>
      <c r="O235" s="13">
        <v>2025</v>
      </c>
      <c r="P235" s="13">
        <v>2058</v>
      </c>
      <c r="Q235" s="13">
        <v>2168</v>
      </c>
      <c r="R235" s="13">
        <v>2334</v>
      </c>
      <c r="S235" s="13">
        <v>2505</v>
      </c>
      <c r="T235" s="13">
        <v>2601</v>
      </c>
      <c r="U235" s="13">
        <v>2752</v>
      </c>
      <c r="V235" s="13">
        <v>2869</v>
      </c>
      <c r="W235" s="13">
        <v>2971</v>
      </c>
      <c r="X235" s="47">
        <f t="shared" si="160"/>
        <v>4.9151049696344984E-2</v>
      </c>
    </row>
    <row r="236" spans="1:24" hidden="1" x14ac:dyDescent="0.25">
      <c r="A236" s="21" t="s">
        <v>179</v>
      </c>
      <c r="B236" s="21" t="s">
        <v>91</v>
      </c>
      <c r="C236" s="13">
        <v>541</v>
      </c>
      <c r="D236" s="13">
        <v>641</v>
      </c>
      <c r="E236" s="13">
        <v>751</v>
      </c>
      <c r="F236" s="13">
        <v>815</v>
      </c>
      <c r="G236" s="13">
        <v>840</v>
      </c>
      <c r="H236" s="13">
        <v>892</v>
      </c>
      <c r="I236" s="13">
        <v>1008</v>
      </c>
      <c r="J236" s="13">
        <v>1040</v>
      </c>
      <c r="K236" s="13">
        <v>1038</v>
      </c>
      <c r="L236" s="13">
        <v>1074</v>
      </c>
      <c r="M236" s="13">
        <v>1065</v>
      </c>
      <c r="N236" s="13">
        <v>1054</v>
      </c>
      <c r="O236" s="13">
        <v>1046</v>
      </c>
      <c r="P236" s="13">
        <v>1071</v>
      </c>
      <c r="Q236" s="13">
        <v>1148</v>
      </c>
      <c r="R236" s="13">
        <v>1201</v>
      </c>
      <c r="S236" s="13">
        <v>1193</v>
      </c>
      <c r="T236" s="13">
        <v>1187</v>
      </c>
      <c r="U236" s="13">
        <v>1200</v>
      </c>
      <c r="V236" s="13">
        <v>1235</v>
      </c>
      <c r="W236" s="13">
        <v>1267</v>
      </c>
      <c r="X236" s="47">
        <f t="shared" si="160"/>
        <v>4.3467597259639223E-2</v>
      </c>
    </row>
    <row r="237" spans="1:24" hidden="1" x14ac:dyDescent="0.25">
      <c r="A237" s="43" t="s">
        <v>180</v>
      </c>
      <c r="B237" s="21" t="s">
        <v>91</v>
      </c>
      <c r="C237" s="13">
        <f>C234+C233+C232+C230+C229</f>
        <v>829</v>
      </c>
      <c r="D237" s="13">
        <f t="shared" ref="D237:W237" si="161">D234+D233+D232+D230+D229</f>
        <v>893</v>
      </c>
      <c r="E237" s="13">
        <f t="shared" si="161"/>
        <v>943</v>
      </c>
      <c r="F237" s="13">
        <f t="shared" si="161"/>
        <v>1031</v>
      </c>
      <c r="G237" s="13">
        <f t="shared" si="161"/>
        <v>1093</v>
      </c>
      <c r="H237" s="13">
        <f t="shared" si="161"/>
        <v>1167</v>
      </c>
      <c r="I237" s="13">
        <f t="shared" si="161"/>
        <v>1271</v>
      </c>
      <c r="J237" s="13">
        <f t="shared" si="161"/>
        <v>1347</v>
      </c>
      <c r="K237" s="13">
        <f t="shared" si="161"/>
        <v>1409</v>
      </c>
      <c r="L237" s="13">
        <f t="shared" si="161"/>
        <v>1493</v>
      </c>
      <c r="M237" s="13">
        <f t="shared" si="161"/>
        <v>1573</v>
      </c>
      <c r="N237" s="13">
        <f t="shared" si="161"/>
        <v>1593</v>
      </c>
      <c r="O237" s="13">
        <f t="shared" si="161"/>
        <v>1631</v>
      </c>
      <c r="P237" s="13">
        <f t="shared" si="161"/>
        <v>1657</v>
      </c>
      <c r="Q237" s="13">
        <f t="shared" si="161"/>
        <v>1714</v>
      </c>
      <c r="R237" s="13">
        <f t="shared" si="161"/>
        <v>1808</v>
      </c>
      <c r="S237" s="13">
        <f t="shared" si="161"/>
        <v>1886</v>
      </c>
      <c r="T237" s="13">
        <f t="shared" si="161"/>
        <v>1959</v>
      </c>
      <c r="U237" s="13">
        <f t="shared" si="161"/>
        <v>2039</v>
      </c>
      <c r="V237" s="13">
        <f t="shared" si="161"/>
        <v>2115</v>
      </c>
      <c r="W237" s="13">
        <f t="shared" si="161"/>
        <v>2274</v>
      </c>
      <c r="X237" s="47">
        <f t="shared" si="160"/>
        <v>5.1748246177064638E-2</v>
      </c>
    </row>
    <row r="238" spans="1:24" hidden="1" x14ac:dyDescent="0.25">
      <c r="A238" s="43" t="s">
        <v>181</v>
      </c>
      <c r="B238" s="21" t="s">
        <v>91</v>
      </c>
      <c r="C238" s="13">
        <f t="shared" ref="C238:W238" si="162">C237+C236+C235+C231+C228</f>
        <v>4227</v>
      </c>
      <c r="D238" s="13">
        <f t="shared" si="162"/>
        <v>4592</v>
      </c>
      <c r="E238" s="13">
        <f t="shared" si="162"/>
        <v>4985</v>
      </c>
      <c r="F238" s="13">
        <f t="shared" si="162"/>
        <v>5386</v>
      </c>
      <c r="G238" s="13">
        <f t="shared" si="162"/>
        <v>5724</v>
      </c>
      <c r="H238" s="13">
        <f t="shared" si="162"/>
        <v>6075</v>
      </c>
      <c r="I238" s="13">
        <f t="shared" si="162"/>
        <v>6560</v>
      </c>
      <c r="J238" s="13">
        <f t="shared" si="162"/>
        <v>6944</v>
      </c>
      <c r="K238" s="13">
        <f t="shared" si="162"/>
        <v>7225</v>
      </c>
      <c r="L238" s="13">
        <f t="shared" si="162"/>
        <v>7518</v>
      </c>
      <c r="M238" s="13">
        <f t="shared" si="162"/>
        <v>7744</v>
      </c>
      <c r="N238" s="13">
        <f t="shared" si="162"/>
        <v>7929</v>
      </c>
      <c r="O238" s="13">
        <f t="shared" si="162"/>
        <v>8109</v>
      </c>
      <c r="P238" s="13">
        <f t="shared" si="162"/>
        <v>8218</v>
      </c>
      <c r="Q238" s="13">
        <f t="shared" si="162"/>
        <v>8575</v>
      </c>
      <c r="R238" s="13">
        <f t="shared" si="162"/>
        <v>9002</v>
      </c>
      <c r="S238" s="13">
        <f t="shared" si="162"/>
        <v>9322</v>
      </c>
      <c r="T238" s="13">
        <f t="shared" si="162"/>
        <v>9592</v>
      </c>
      <c r="U238" s="13">
        <f t="shared" si="162"/>
        <v>9932</v>
      </c>
      <c r="V238" s="13">
        <f t="shared" si="162"/>
        <v>10249</v>
      </c>
      <c r="W238" s="13">
        <f t="shared" si="162"/>
        <v>10841</v>
      </c>
      <c r="X238" s="47">
        <f t="shared" si="160"/>
        <v>4.8218583355360778E-2</v>
      </c>
    </row>
    <row r="239" spans="1:24" hidden="1" x14ac:dyDescent="0.25">
      <c r="A239" s="21" t="s">
        <v>171</v>
      </c>
      <c r="B239" s="21" t="s">
        <v>84</v>
      </c>
      <c r="C239" s="13">
        <v>271</v>
      </c>
      <c r="D239" s="13">
        <v>296</v>
      </c>
      <c r="E239" s="13">
        <v>316</v>
      </c>
      <c r="F239" s="13">
        <v>324</v>
      </c>
      <c r="G239" s="13">
        <v>346</v>
      </c>
      <c r="H239" s="13">
        <v>368</v>
      </c>
      <c r="I239" s="13">
        <v>393</v>
      </c>
      <c r="J239" s="13">
        <v>425</v>
      </c>
      <c r="K239" s="13">
        <v>459</v>
      </c>
      <c r="L239" s="13">
        <v>466</v>
      </c>
      <c r="M239" s="13">
        <v>464</v>
      </c>
      <c r="N239" s="13">
        <v>477</v>
      </c>
      <c r="O239" s="13">
        <v>474</v>
      </c>
      <c r="P239" s="13">
        <v>484</v>
      </c>
      <c r="Q239" s="13">
        <v>489</v>
      </c>
      <c r="R239" s="13">
        <v>531</v>
      </c>
      <c r="S239" s="13">
        <v>571</v>
      </c>
      <c r="T239" s="13">
        <v>552</v>
      </c>
      <c r="U239" s="13">
        <v>574</v>
      </c>
      <c r="V239" s="13">
        <v>592</v>
      </c>
      <c r="W239" s="13">
        <v>558</v>
      </c>
      <c r="X239" s="47">
        <f t="shared" ref="X239:X249" si="163">_xlfn.RRI(20,C239,W239)</f>
        <v>3.6771965783124028E-2</v>
      </c>
    </row>
    <row r="240" spans="1:24" hidden="1" x14ac:dyDescent="0.25">
      <c r="A240" s="21" t="s">
        <v>172</v>
      </c>
      <c r="B240" s="21" t="s">
        <v>84</v>
      </c>
      <c r="C240" s="13">
        <v>91</v>
      </c>
      <c r="D240" s="13">
        <v>88</v>
      </c>
      <c r="E240" s="13">
        <v>103</v>
      </c>
      <c r="F240" s="13">
        <v>109</v>
      </c>
      <c r="G240" s="13">
        <v>121</v>
      </c>
      <c r="H240" s="13">
        <v>134</v>
      </c>
      <c r="I240" s="13">
        <v>148</v>
      </c>
      <c r="J240" s="13">
        <v>162</v>
      </c>
      <c r="K240" s="13">
        <v>160</v>
      </c>
      <c r="L240" s="13">
        <v>157</v>
      </c>
      <c r="M240" s="13">
        <v>152</v>
      </c>
      <c r="N240" s="13">
        <v>152</v>
      </c>
      <c r="O240" s="13">
        <v>160</v>
      </c>
      <c r="P240" s="13">
        <v>165</v>
      </c>
      <c r="Q240" s="13">
        <v>169</v>
      </c>
      <c r="R240" s="13">
        <v>179</v>
      </c>
      <c r="S240" s="13">
        <v>188</v>
      </c>
      <c r="T240" s="13">
        <v>192</v>
      </c>
      <c r="U240" s="13">
        <v>202</v>
      </c>
      <c r="V240" s="13">
        <v>211</v>
      </c>
      <c r="W240" s="13">
        <v>208</v>
      </c>
      <c r="X240" s="47">
        <f t="shared" si="163"/>
        <v>4.2200067916263961E-2</v>
      </c>
    </row>
    <row r="241" spans="1:24" hidden="1" x14ac:dyDescent="0.25">
      <c r="A241" s="21" t="s">
        <v>173</v>
      </c>
      <c r="B241" s="21" t="s">
        <v>84</v>
      </c>
      <c r="C241" s="13">
        <v>191</v>
      </c>
      <c r="D241" s="13">
        <v>214</v>
      </c>
      <c r="E241" s="13">
        <v>227</v>
      </c>
      <c r="F241" s="13">
        <v>249</v>
      </c>
      <c r="G241" s="13">
        <v>275</v>
      </c>
      <c r="H241" s="13">
        <v>300</v>
      </c>
      <c r="I241" s="13">
        <v>326</v>
      </c>
      <c r="J241" s="13">
        <v>339</v>
      </c>
      <c r="K241" s="13">
        <v>384</v>
      </c>
      <c r="L241" s="13">
        <v>421</v>
      </c>
      <c r="M241" s="13">
        <v>454</v>
      </c>
      <c r="N241" s="13">
        <v>508</v>
      </c>
      <c r="O241" s="13">
        <v>557</v>
      </c>
      <c r="P241" s="13">
        <v>593</v>
      </c>
      <c r="Q241" s="13">
        <v>653</v>
      </c>
      <c r="R241" s="13">
        <v>713</v>
      </c>
      <c r="S241" s="13">
        <v>748</v>
      </c>
      <c r="T241" s="13">
        <v>729</v>
      </c>
      <c r="U241" s="13">
        <v>728</v>
      </c>
      <c r="V241" s="13">
        <v>727</v>
      </c>
      <c r="W241" s="13">
        <v>751</v>
      </c>
      <c r="X241" s="47">
        <f t="shared" si="163"/>
        <v>7.0854160850835735E-2</v>
      </c>
    </row>
    <row r="242" spans="1:24" hidden="1" x14ac:dyDescent="0.25">
      <c r="A242" s="21" t="s">
        <v>174</v>
      </c>
      <c r="B242" s="21" t="s">
        <v>84</v>
      </c>
      <c r="C242" s="13">
        <v>1861</v>
      </c>
      <c r="D242" s="13">
        <v>2030</v>
      </c>
      <c r="E242" s="13">
        <v>2205</v>
      </c>
      <c r="F242" s="13">
        <v>2459</v>
      </c>
      <c r="G242" s="13">
        <v>2624</v>
      </c>
      <c r="H242" s="13">
        <v>2779</v>
      </c>
      <c r="I242" s="13">
        <v>3056</v>
      </c>
      <c r="J242" s="13">
        <v>3288</v>
      </c>
      <c r="K242" s="13">
        <v>3385</v>
      </c>
      <c r="L242" s="13">
        <v>3566</v>
      </c>
      <c r="M242" s="13">
        <v>3659</v>
      </c>
      <c r="N242" s="13">
        <v>3645</v>
      </c>
      <c r="O242" s="13">
        <v>3714</v>
      </c>
      <c r="P242" s="13">
        <v>3741</v>
      </c>
      <c r="Q242" s="13">
        <v>3768</v>
      </c>
      <c r="R242" s="13">
        <v>3938</v>
      </c>
      <c r="S242" s="13">
        <v>4126</v>
      </c>
      <c r="T242" s="13">
        <v>4298</v>
      </c>
      <c r="U242" s="13">
        <v>4481</v>
      </c>
      <c r="V242" s="13">
        <v>4772</v>
      </c>
      <c r="W242" s="13">
        <v>5062</v>
      </c>
      <c r="X242" s="47">
        <f t="shared" si="163"/>
        <v>5.1305141525050502E-2</v>
      </c>
    </row>
    <row r="243" spans="1:24" hidden="1" x14ac:dyDescent="0.25">
      <c r="A243" s="21" t="s">
        <v>175</v>
      </c>
      <c r="B243" s="21" t="s">
        <v>84</v>
      </c>
      <c r="C243" s="13">
        <v>535</v>
      </c>
      <c r="D243" s="13">
        <v>562</v>
      </c>
      <c r="E243" s="13">
        <v>580</v>
      </c>
      <c r="F243" s="13">
        <v>601</v>
      </c>
      <c r="G243" s="13">
        <v>626</v>
      </c>
      <c r="H243" s="13">
        <v>659</v>
      </c>
      <c r="I243" s="13">
        <v>686</v>
      </c>
      <c r="J243" s="13">
        <v>747</v>
      </c>
      <c r="K243" s="13">
        <v>754</v>
      </c>
      <c r="L243" s="13">
        <v>755</v>
      </c>
      <c r="M243" s="13">
        <v>743</v>
      </c>
      <c r="N243" s="13">
        <v>735</v>
      </c>
      <c r="O243" s="13">
        <v>727</v>
      </c>
      <c r="P243" s="13">
        <v>717</v>
      </c>
      <c r="Q243" s="13">
        <v>718</v>
      </c>
      <c r="R243" s="13">
        <v>721</v>
      </c>
      <c r="S243" s="13">
        <v>731</v>
      </c>
      <c r="T243" s="13">
        <v>727</v>
      </c>
      <c r="U243" s="13">
        <v>728</v>
      </c>
      <c r="V243" s="13">
        <v>731</v>
      </c>
      <c r="W243" s="13">
        <v>829</v>
      </c>
      <c r="X243" s="47">
        <f t="shared" si="163"/>
        <v>2.2139184037052395E-2</v>
      </c>
    </row>
    <row r="244" spans="1:24" hidden="1" x14ac:dyDescent="0.25">
      <c r="A244" s="21" t="s">
        <v>176</v>
      </c>
      <c r="B244" s="21" t="s">
        <v>84</v>
      </c>
      <c r="C244" s="13">
        <v>369</v>
      </c>
      <c r="D244" s="13">
        <v>391</v>
      </c>
      <c r="E244" s="13">
        <v>427</v>
      </c>
      <c r="F244" s="13">
        <v>465</v>
      </c>
      <c r="G244" s="13">
        <v>470</v>
      </c>
      <c r="H244" s="13">
        <v>526</v>
      </c>
      <c r="I244" s="13">
        <v>556</v>
      </c>
      <c r="J244" s="13">
        <v>599</v>
      </c>
      <c r="K244" s="13">
        <v>621</v>
      </c>
      <c r="L244" s="13">
        <v>665</v>
      </c>
      <c r="M244" s="13">
        <v>686</v>
      </c>
      <c r="N244" s="13">
        <v>707</v>
      </c>
      <c r="O244" s="13">
        <v>736</v>
      </c>
      <c r="P244" s="13">
        <v>741</v>
      </c>
      <c r="Q244" s="13">
        <v>786</v>
      </c>
      <c r="R244" s="13">
        <v>897</v>
      </c>
      <c r="S244" s="13">
        <v>950</v>
      </c>
      <c r="T244" s="13">
        <v>949</v>
      </c>
      <c r="U244" s="13">
        <v>1086</v>
      </c>
      <c r="V244" s="13">
        <v>1094</v>
      </c>
      <c r="W244" s="13">
        <v>1163</v>
      </c>
      <c r="X244" s="47">
        <f t="shared" si="163"/>
        <v>5.9077319146565888E-2</v>
      </c>
    </row>
    <row r="245" spans="1:24" hidden="1" x14ac:dyDescent="0.25">
      <c r="A245" s="21" t="s">
        <v>177</v>
      </c>
      <c r="B245" s="21" t="s">
        <v>84</v>
      </c>
      <c r="C245" s="13">
        <v>159</v>
      </c>
      <c r="D245" s="13">
        <v>174</v>
      </c>
      <c r="E245" s="13">
        <v>184</v>
      </c>
      <c r="F245" s="13">
        <v>195</v>
      </c>
      <c r="G245" s="13">
        <v>204</v>
      </c>
      <c r="H245" s="13">
        <v>209</v>
      </c>
      <c r="I245" s="13">
        <v>217</v>
      </c>
      <c r="J245" s="13">
        <v>228</v>
      </c>
      <c r="K245" s="13">
        <v>245</v>
      </c>
      <c r="L245" s="13">
        <v>256</v>
      </c>
      <c r="M245" s="13">
        <v>268</v>
      </c>
      <c r="N245" s="13">
        <v>276</v>
      </c>
      <c r="O245" s="13">
        <v>281</v>
      </c>
      <c r="P245" s="13">
        <v>284</v>
      </c>
      <c r="Q245" s="13">
        <v>294</v>
      </c>
      <c r="R245" s="13">
        <v>306</v>
      </c>
      <c r="S245" s="13">
        <v>319</v>
      </c>
      <c r="T245" s="13">
        <v>330</v>
      </c>
      <c r="U245" s="13">
        <v>352</v>
      </c>
      <c r="V245" s="13">
        <v>376</v>
      </c>
      <c r="W245" s="13">
        <v>396</v>
      </c>
      <c r="X245" s="47">
        <f t="shared" si="163"/>
        <v>4.6682355479892079E-2</v>
      </c>
    </row>
    <row r="246" spans="1:24" hidden="1" x14ac:dyDescent="0.25">
      <c r="A246" s="21" t="s">
        <v>178</v>
      </c>
      <c r="B246" s="21" t="s">
        <v>84</v>
      </c>
      <c r="C246" s="13">
        <v>1121</v>
      </c>
      <c r="D246" s="13">
        <v>1213</v>
      </c>
      <c r="E246" s="13">
        <v>1345</v>
      </c>
      <c r="F246" s="13">
        <v>1401</v>
      </c>
      <c r="G246" s="13">
        <v>1458</v>
      </c>
      <c r="H246" s="13">
        <v>1565</v>
      </c>
      <c r="I246" s="13">
        <v>1697</v>
      </c>
      <c r="J246" s="13">
        <v>1829</v>
      </c>
      <c r="K246" s="13">
        <v>1935</v>
      </c>
      <c r="L246" s="13">
        <v>2017</v>
      </c>
      <c r="M246" s="13">
        <v>2053</v>
      </c>
      <c r="N246" s="13">
        <v>2147</v>
      </c>
      <c r="O246" s="13">
        <v>2213</v>
      </c>
      <c r="P246" s="13">
        <v>2237</v>
      </c>
      <c r="Q246" s="13">
        <v>2285</v>
      </c>
      <c r="R246" s="13">
        <v>2415</v>
      </c>
      <c r="S246" s="13">
        <v>2544</v>
      </c>
      <c r="T246" s="13">
        <v>2651</v>
      </c>
      <c r="U246" s="13">
        <v>2710</v>
      </c>
      <c r="V246" s="13">
        <v>2811</v>
      </c>
      <c r="W246" s="13">
        <v>2883</v>
      </c>
      <c r="X246" s="47">
        <f t="shared" si="163"/>
        <v>4.8363643440643367E-2</v>
      </c>
    </row>
    <row r="247" spans="1:24" hidden="1" x14ac:dyDescent="0.25">
      <c r="A247" s="21" t="s">
        <v>179</v>
      </c>
      <c r="B247" s="21" t="s">
        <v>84</v>
      </c>
      <c r="C247" s="13">
        <v>572</v>
      </c>
      <c r="D247" s="13">
        <v>640</v>
      </c>
      <c r="E247" s="13">
        <v>733</v>
      </c>
      <c r="F247" s="13">
        <v>796</v>
      </c>
      <c r="G247" s="13">
        <v>887</v>
      </c>
      <c r="H247" s="13">
        <v>940</v>
      </c>
      <c r="I247" s="13">
        <v>976</v>
      </c>
      <c r="J247" s="13">
        <v>1000</v>
      </c>
      <c r="K247" s="13">
        <v>1032</v>
      </c>
      <c r="L247" s="13">
        <v>1059</v>
      </c>
      <c r="M247" s="13">
        <v>1054</v>
      </c>
      <c r="N247" s="13">
        <v>1072</v>
      </c>
      <c r="O247" s="13">
        <v>1090</v>
      </c>
      <c r="P247" s="13">
        <v>1124</v>
      </c>
      <c r="Q247" s="13">
        <v>1230</v>
      </c>
      <c r="R247" s="13">
        <v>1310</v>
      </c>
      <c r="S247" s="13">
        <v>1314</v>
      </c>
      <c r="T247" s="13">
        <v>1318</v>
      </c>
      <c r="U247" s="13">
        <v>1354</v>
      </c>
      <c r="V247" s="13">
        <v>1413</v>
      </c>
      <c r="W247" s="13">
        <v>1469</v>
      </c>
      <c r="X247" s="47">
        <f t="shared" si="163"/>
        <v>4.8289626874704394E-2</v>
      </c>
    </row>
    <row r="248" spans="1:24" hidden="1" x14ac:dyDescent="0.25">
      <c r="A248" s="43" t="s">
        <v>180</v>
      </c>
      <c r="B248" s="21" t="s">
        <v>84</v>
      </c>
      <c r="C248" s="13">
        <f t="shared" ref="C248:W248" si="164">C245+C244+C243+C241+C240</f>
        <v>1345</v>
      </c>
      <c r="D248" s="13">
        <f t="shared" si="164"/>
        <v>1429</v>
      </c>
      <c r="E248" s="13">
        <f t="shared" si="164"/>
        <v>1521</v>
      </c>
      <c r="F248" s="13">
        <f t="shared" si="164"/>
        <v>1619</v>
      </c>
      <c r="G248" s="13">
        <f t="shared" si="164"/>
        <v>1696</v>
      </c>
      <c r="H248" s="13">
        <f t="shared" si="164"/>
        <v>1828</v>
      </c>
      <c r="I248" s="13">
        <f t="shared" si="164"/>
        <v>1933</v>
      </c>
      <c r="J248" s="13">
        <f t="shared" si="164"/>
        <v>2075</v>
      </c>
      <c r="K248" s="13">
        <f t="shared" si="164"/>
        <v>2164</v>
      </c>
      <c r="L248" s="13">
        <f t="shared" si="164"/>
        <v>2254</v>
      </c>
      <c r="M248" s="13">
        <f t="shared" si="164"/>
        <v>2303</v>
      </c>
      <c r="N248" s="13">
        <f t="shared" si="164"/>
        <v>2378</v>
      </c>
      <c r="O248" s="13">
        <f t="shared" si="164"/>
        <v>2461</v>
      </c>
      <c r="P248" s="13">
        <f t="shared" si="164"/>
        <v>2500</v>
      </c>
      <c r="Q248" s="13">
        <f t="shared" si="164"/>
        <v>2620</v>
      </c>
      <c r="R248" s="13">
        <f t="shared" si="164"/>
        <v>2816</v>
      </c>
      <c r="S248" s="13">
        <f t="shared" si="164"/>
        <v>2936</v>
      </c>
      <c r="T248" s="13">
        <f t="shared" si="164"/>
        <v>2927</v>
      </c>
      <c r="U248" s="13">
        <f t="shared" si="164"/>
        <v>3096</v>
      </c>
      <c r="V248" s="13">
        <f t="shared" si="164"/>
        <v>3139</v>
      </c>
      <c r="W248" s="13">
        <f t="shared" si="164"/>
        <v>3347</v>
      </c>
      <c r="X248" s="47">
        <f t="shared" si="163"/>
        <v>4.663841668427704E-2</v>
      </c>
    </row>
    <row r="249" spans="1:24" hidden="1" x14ac:dyDescent="0.25">
      <c r="A249" s="43" t="s">
        <v>181</v>
      </c>
      <c r="B249" s="21" t="s">
        <v>84</v>
      </c>
      <c r="C249" s="13">
        <f t="shared" ref="C249:W249" si="165">C248+C247+C246+C242+C239</f>
        <v>5170</v>
      </c>
      <c r="D249" s="13">
        <f t="shared" si="165"/>
        <v>5608</v>
      </c>
      <c r="E249" s="13">
        <f t="shared" si="165"/>
        <v>6120</v>
      </c>
      <c r="F249" s="13">
        <f t="shared" si="165"/>
        <v>6599</v>
      </c>
      <c r="G249" s="13">
        <f t="shared" si="165"/>
        <v>7011</v>
      </c>
      <c r="H249" s="13">
        <f t="shared" si="165"/>
        <v>7480</v>
      </c>
      <c r="I249" s="13">
        <f t="shared" si="165"/>
        <v>8055</v>
      </c>
      <c r="J249" s="13">
        <f t="shared" si="165"/>
        <v>8617</v>
      </c>
      <c r="K249" s="13">
        <f t="shared" si="165"/>
        <v>8975</v>
      </c>
      <c r="L249" s="13">
        <f t="shared" si="165"/>
        <v>9362</v>
      </c>
      <c r="M249" s="13">
        <f t="shared" si="165"/>
        <v>9533</v>
      </c>
      <c r="N249" s="13">
        <f t="shared" si="165"/>
        <v>9719</v>
      </c>
      <c r="O249" s="13">
        <f t="shared" si="165"/>
        <v>9952</v>
      </c>
      <c r="P249" s="13">
        <f t="shared" si="165"/>
        <v>10086</v>
      </c>
      <c r="Q249" s="13">
        <f t="shared" si="165"/>
        <v>10392</v>
      </c>
      <c r="R249" s="13">
        <f t="shared" si="165"/>
        <v>11010</v>
      </c>
      <c r="S249" s="13">
        <f t="shared" si="165"/>
        <v>11491</v>
      </c>
      <c r="T249" s="13">
        <f t="shared" si="165"/>
        <v>11746</v>
      </c>
      <c r="U249" s="13">
        <f t="shared" si="165"/>
        <v>12215</v>
      </c>
      <c r="V249" s="13">
        <f t="shared" si="165"/>
        <v>12727</v>
      </c>
      <c r="W249" s="13">
        <f t="shared" si="165"/>
        <v>13319</v>
      </c>
      <c r="X249" s="47">
        <f t="shared" si="163"/>
        <v>4.8453210237519695E-2</v>
      </c>
    </row>
    <row r="250" spans="1:24" hidden="1" x14ac:dyDescent="0.25">
      <c r="A250" s="21" t="s">
        <v>171</v>
      </c>
      <c r="B250" s="21" t="s">
        <v>98</v>
      </c>
      <c r="C250" s="13">
        <v>248</v>
      </c>
      <c r="D250" s="13">
        <v>276</v>
      </c>
      <c r="E250" s="13">
        <v>289</v>
      </c>
      <c r="F250" s="13">
        <v>291</v>
      </c>
      <c r="G250" s="13">
        <v>314</v>
      </c>
      <c r="H250" s="13">
        <v>325</v>
      </c>
      <c r="I250" s="13">
        <v>339</v>
      </c>
      <c r="J250" s="13">
        <v>349</v>
      </c>
      <c r="K250" s="13">
        <v>362</v>
      </c>
      <c r="L250" s="13">
        <v>366</v>
      </c>
      <c r="M250" s="13">
        <v>371</v>
      </c>
      <c r="N250" s="13">
        <v>377</v>
      </c>
      <c r="O250" s="13">
        <v>372</v>
      </c>
      <c r="P250" s="13">
        <v>391</v>
      </c>
      <c r="Q250" s="13">
        <v>398</v>
      </c>
      <c r="R250" s="13">
        <v>417</v>
      </c>
      <c r="S250" s="13">
        <v>438</v>
      </c>
      <c r="T250" s="13">
        <v>433</v>
      </c>
      <c r="U250" s="13">
        <v>443</v>
      </c>
      <c r="V250" s="13">
        <v>448</v>
      </c>
      <c r="W250" s="13">
        <v>432</v>
      </c>
      <c r="X250" s="47">
        <f t="shared" ref="X250:X260" si="166">_xlfn.RRI(20,C250,W250)</f>
        <v>2.8138455295999787E-2</v>
      </c>
    </row>
    <row r="251" spans="1:24" hidden="1" x14ac:dyDescent="0.25">
      <c r="A251" s="21" t="s">
        <v>172</v>
      </c>
      <c r="B251" s="21" t="s">
        <v>98</v>
      </c>
      <c r="C251" s="13">
        <v>129</v>
      </c>
      <c r="D251" s="13">
        <v>123</v>
      </c>
      <c r="E251" s="13">
        <v>137</v>
      </c>
      <c r="F251" s="13">
        <v>147</v>
      </c>
      <c r="G251" s="13">
        <v>167</v>
      </c>
      <c r="H251" s="13">
        <v>190</v>
      </c>
      <c r="I251" s="13">
        <v>220</v>
      </c>
      <c r="J251" s="13">
        <v>250</v>
      </c>
      <c r="K251" s="13">
        <v>247</v>
      </c>
      <c r="L251" s="13">
        <v>239</v>
      </c>
      <c r="M251" s="13">
        <v>233</v>
      </c>
      <c r="N251" s="13">
        <v>238</v>
      </c>
      <c r="O251" s="13">
        <v>254</v>
      </c>
      <c r="P251" s="13">
        <v>264</v>
      </c>
      <c r="Q251" s="13">
        <v>272</v>
      </c>
      <c r="R251" s="13">
        <v>289</v>
      </c>
      <c r="S251" s="13">
        <v>301</v>
      </c>
      <c r="T251" s="13">
        <v>305</v>
      </c>
      <c r="U251" s="13">
        <v>317</v>
      </c>
      <c r="V251" s="13">
        <v>331</v>
      </c>
      <c r="W251" s="13">
        <v>324</v>
      </c>
      <c r="X251" s="47">
        <f t="shared" si="166"/>
        <v>4.7123159239319978E-2</v>
      </c>
    </row>
    <row r="252" spans="1:24" hidden="1" x14ac:dyDescent="0.25">
      <c r="A252" s="21" t="s">
        <v>173</v>
      </c>
      <c r="B252" s="21" t="s">
        <v>98</v>
      </c>
      <c r="C252" s="13">
        <v>102</v>
      </c>
      <c r="D252" s="13">
        <v>110</v>
      </c>
      <c r="E252" s="13">
        <v>116</v>
      </c>
      <c r="F252" s="13">
        <v>131</v>
      </c>
      <c r="G252" s="13">
        <v>148</v>
      </c>
      <c r="H252" s="13">
        <v>166</v>
      </c>
      <c r="I252" s="13">
        <v>184</v>
      </c>
      <c r="J252" s="13">
        <v>213</v>
      </c>
      <c r="K252" s="13">
        <v>237</v>
      </c>
      <c r="L252" s="13">
        <v>254</v>
      </c>
      <c r="M252" s="13">
        <v>264</v>
      </c>
      <c r="N252" s="13">
        <v>268</v>
      </c>
      <c r="O252" s="13">
        <v>274</v>
      </c>
      <c r="P252" s="13">
        <v>293</v>
      </c>
      <c r="Q252" s="13">
        <v>302</v>
      </c>
      <c r="R252" s="13">
        <v>321</v>
      </c>
      <c r="S252" s="13">
        <v>338</v>
      </c>
      <c r="T252" s="13">
        <v>352</v>
      </c>
      <c r="U252" s="13">
        <v>346</v>
      </c>
      <c r="V252" s="13">
        <v>359</v>
      </c>
      <c r="W252" s="13">
        <v>375</v>
      </c>
      <c r="X252" s="47">
        <f t="shared" si="166"/>
        <v>6.7263248900653716E-2</v>
      </c>
    </row>
    <row r="253" spans="1:24" hidden="1" x14ac:dyDescent="0.25">
      <c r="A253" s="21" t="s">
        <v>174</v>
      </c>
      <c r="B253" s="21" t="s">
        <v>98</v>
      </c>
      <c r="C253" s="13">
        <v>1557</v>
      </c>
      <c r="D253" s="13">
        <v>1617</v>
      </c>
      <c r="E253" s="13">
        <v>1717</v>
      </c>
      <c r="F253" s="13">
        <v>1850</v>
      </c>
      <c r="G253" s="13">
        <v>2014</v>
      </c>
      <c r="H253" s="13">
        <v>2182</v>
      </c>
      <c r="I253" s="13">
        <v>2360</v>
      </c>
      <c r="J253" s="13">
        <v>2517</v>
      </c>
      <c r="K253" s="13">
        <v>2568</v>
      </c>
      <c r="L253" s="13">
        <v>2674</v>
      </c>
      <c r="M253" s="13">
        <v>2827</v>
      </c>
      <c r="N253" s="13">
        <v>2892</v>
      </c>
      <c r="O253" s="13">
        <v>2996</v>
      </c>
      <c r="P253" s="13">
        <v>3010</v>
      </c>
      <c r="Q253" s="13">
        <v>3077</v>
      </c>
      <c r="R253" s="13">
        <v>3212</v>
      </c>
      <c r="S253" s="13">
        <v>3320</v>
      </c>
      <c r="T253" s="13">
        <v>3447</v>
      </c>
      <c r="U253" s="13">
        <v>3520</v>
      </c>
      <c r="V253" s="13">
        <v>3766</v>
      </c>
      <c r="W253" s="13">
        <v>3926</v>
      </c>
      <c r="X253" s="47">
        <f t="shared" si="166"/>
        <v>4.732889158616671E-2</v>
      </c>
    </row>
    <row r="254" spans="1:24" hidden="1" x14ac:dyDescent="0.25">
      <c r="A254" s="21" t="s">
        <v>175</v>
      </c>
      <c r="B254" s="21" t="s">
        <v>98</v>
      </c>
      <c r="C254" s="13">
        <v>265</v>
      </c>
      <c r="D254" s="13">
        <v>280</v>
      </c>
      <c r="E254" s="13">
        <v>290</v>
      </c>
      <c r="F254" s="13">
        <v>306</v>
      </c>
      <c r="G254" s="13">
        <v>317</v>
      </c>
      <c r="H254" s="13">
        <v>333</v>
      </c>
      <c r="I254" s="13">
        <v>348</v>
      </c>
      <c r="J254" s="13">
        <v>372</v>
      </c>
      <c r="K254" s="13">
        <v>391</v>
      </c>
      <c r="L254" s="13">
        <v>409</v>
      </c>
      <c r="M254" s="13">
        <v>425</v>
      </c>
      <c r="N254" s="13">
        <v>448</v>
      </c>
      <c r="O254" s="13">
        <v>462</v>
      </c>
      <c r="P254" s="13">
        <v>463</v>
      </c>
      <c r="Q254" s="13">
        <v>467</v>
      </c>
      <c r="R254" s="13">
        <v>482</v>
      </c>
      <c r="S254" s="13">
        <v>497</v>
      </c>
      <c r="T254" s="13">
        <v>496</v>
      </c>
      <c r="U254" s="13">
        <v>508</v>
      </c>
      <c r="V254" s="13">
        <v>531</v>
      </c>
      <c r="W254" s="13">
        <v>585</v>
      </c>
      <c r="X254" s="47">
        <f t="shared" si="166"/>
        <v>4.0388395932020371E-2</v>
      </c>
    </row>
    <row r="255" spans="1:24" hidden="1" x14ac:dyDescent="0.25">
      <c r="A255" s="21" t="s">
        <v>176</v>
      </c>
      <c r="B255" s="21" t="s">
        <v>98</v>
      </c>
      <c r="C255" s="13">
        <v>197</v>
      </c>
      <c r="D255" s="13">
        <v>210</v>
      </c>
      <c r="E255" s="13">
        <v>212</v>
      </c>
      <c r="F255" s="13">
        <v>218</v>
      </c>
      <c r="G255" s="13">
        <v>219</v>
      </c>
      <c r="H255" s="13">
        <v>247</v>
      </c>
      <c r="I255" s="13">
        <v>253</v>
      </c>
      <c r="J255" s="13">
        <v>251</v>
      </c>
      <c r="K255" s="13">
        <v>254</v>
      </c>
      <c r="L255" s="13">
        <v>266</v>
      </c>
      <c r="M255" s="13">
        <v>286</v>
      </c>
      <c r="N255" s="13">
        <v>305</v>
      </c>
      <c r="O255" s="13">
        <v>334</v>
      </c>
      <c r="P255" s="13">
        <v>341</v>
      </c>
      <c r="Q255" s="13">
        <v>326</v>
      </c>
      <c r="R255" s="13">
        <v>343</v>
      </c>
      <c r="S255" s="13">
        <v>349</v>
      </c>
      <c r="T255" s="13">
        <v>350</v>
      </c>
      <c r="U255" s="13">
        <v>343</v>
      </c>
      <c r="V255" s="13">
        <v>359</v>
      </c>
      <c r="W255" s="13">
        <v>399</v>
      </c>
      <c r="X255" s="47">
        <f t="shared" si="166"/>
        <v>3.5917890484852943E-2</v>
      </c>
    </row>
    <row r="256" spans="1:24" hidden="1" x14ac:dyDescent="0.25">
      <c r="A256" s="21" t="s">
        <v>177</v>
      </c>
      <c r="B256" s="21" t="s">
        <v>98</v>
      </c>
      <c r="C256" s="13">
        <v>129</v>
      </c>
      <c r="D256" s="13">
        <v>140</v>
      </c>
      <c r="E256" s="13">
        <v>149</v>
      </c>
      <c r="F256" s="13">
        <v>161</v>
      </c>
      <c r="G256" s="13">
        <v>177</v>
      </c>
      <c r="H256" s="13">
        <v>188</v>
      </c>
      <c r="I256" s="13">
        <v>194</v>
      </c>
      <c r="J256" s="13">
        <v>209</v>
      </c>
      <c r="K256" s="13">
        <v>220</v>
      </c>
      <c r="L256" s="13">
        <v>222</v>
      </c>
      <c r="M256" s="13">
        <v>229</v>
      </c>
      <c r="N256" s="13">
        <v>235</v>
      </c>
      <c r="O256" s="13">
        <v>246</v>
      </c>
      <c r="P256" s="13">
        <v>254</v>
      </c>
      <c r="Q256" s="13">
        <v>277</v>
      </c>
      <c r="R256" s="13">
        <v>298</v>
      </c>
      <c r="S256" s="13">
        <v>321</v>
      </c>
      <c r="T256" s="13">
        <v>346</v>
      </c>
      <c r="U256" s="13">
        <v>368</v>
      </c>
      <c r="V256" s="13">
        <v>383</v>
      </c>
      <c r="W256" s="13">
        <v>377</v>
      </c>
      <c r="X256" s="47">
        <f t="shared" si="166"/>
        <v>5.508532364884311E-2</v>
      </c>
    </row>
    <row r="257" spans="1:24" hidden="1" x14ac:dyDescent="0.25">
      <c r="A257" s="21" t="s">
        <v>178</v>
      </c>
      <c r="B257" s="21" t="s">
        <v>98</v>
      </c>
      <c r="C257" s="13">
        <v>887</v>
      </c>
      <c r="D257" s="13">
        <v>938</v>
      </c>
      <c r="E257" s="13">
        <v>992</v>
      </c>
      <c r="F257" s="13">
        <v>1043</v>
      </c>
      <c r="G257" s="13">
        <v>1090</v>
      </c>
      <c r="H257" s="13">
        <v>1155</v>
      </c>
      <c r="I257" s="13">
        <v>1223</v>
      </c>
      <c r="J257" s="13">
        <v>1270</v>
      </c>
      <c r="K257" s="13">
        <v>1366</v>
      </c>
      <c r="L257" s="13">
        <v>1450</v>
      </c>
      <c r="M257" s="13">
        <v>1500</v>
      </c>
      <c r="N257" s="13">
        <v>1594</v>
      </c>
      <c r="O257" s="13">
        <v>1646</v>
      </c>
      <c r="P257" s="13">
        <v>1668</v>
      </c>
      <c r="Q257" s="13">
        <v>1741</v>
      </c>
      <c r="R257" s="13">
        <v>1826</v>
      </c>
      <c r="S257" s="13">
        <v>1951</v>
      </c>
      <c r="T257" s="13">
        <v>2013</v>
      </c>
      <c r="U257" s="13">
        <v>2068</v>
      </c>
      <c r="V257" s="13">
        <v>2074</v>
      </c>
      <c r="W257" s="13">
        <v>2148</v>
      </c>
      <c r="X257" s="47">
        <f t="shared" si="166"/>
        <v>4.5214757284691265E-2</v>
      </c>
    </row>
    <row r="258" spans="1:24" hidden="1" x14ac:dyDescent="0.25">
      <c r="A258" s="21" t="s">
        <v>179</v>
      </c>
      <c r="B258" s="21" t="s">
        <v>98</v>
      </c>
      <c r="C258" s="13">
        <v>536</v>
      </c>
      <c r="D258" s="13">
        <v>603</v>
      </c>
      <c r="E258" s="13">
        <v>675</v>
      </c>
      <c r="F258" s="13">
        <v>748</v>
      </c>
      <c r="G258" s="13">
        <v>815</v>
      </c>
      <c r="H258" s="13">
        <v>778</v>
      </c>
      <c r="I258" s="13">
        <v>858</v>
      </c>
      <c r="J258" s="13">
        <v>888</v>
      </c>
      <c r="K258" s="13">
        <v>906</v>
      </c>
      <c r="L258" s="13">
        <v>944</v>
      </c>
      <c r="M258" s="13">
        <v>955</v>
      </c>
      <c r="N258" s="13">
        <v>987</v>
      </c>
      <c r="O258" s="13">
        <v>995</v>
      </c>
      <c r="P258" s="13">
        <v>1009</v>
      </c>
      <c r="Q258" s="13">
        <v>1106</v>
      </c>
      <c r="R258" s="13">
        <v>1184</v>
      </c>
      <c r="S258" s="13">
        <v>1191</v>
      </c>
      <c r="T258" s="13">
        <v>1199</v>
      </c>
      <c r="U258" s="13">
        <v>1229</v>
      </c>
      <c r="V258" s="13">
        <v>1281</v>
      </c>
      <c r="W258" s="13">
        <v>1330</v>
      </c>
      <c r="X258" s="47">
        <f t="shared" si="166"/>
        <v>4.6488216584477549E-2</v>
      </c>
    </row>
    <row r="259" spans="1:24" hidden="1" x14ac:dyDescent="0.25">
      <c r="A259" s="43" t="s">
        <v>180</v>
      </c>
      <c r="B259" s="21" t="s">
        <v>98</v>
      </c>
      <c r="C259" s="13">
        <f t="shared" ref="C259:W259" si="167">C256+C255+C254+C252+C251</f>
        <v>822</v>
      </c>
      <c r="D259" s="13">
        <f t="shared" si="167"/>
        <v>863</v>
      </c>
      <c r="E259" s="13">
        <f t="shared" si="167"/>
        <v>904</v>
      </c>
      <c r="F259" s="13">
        <f t="shared" si="167"/>
        <v>963</v>
      </c>
      <c r="G259" s="13">
        <f t="shared" si="167"/>
        <v>1028</v>
      </c>
      <c r="H259" s="13">
        <f t="shared" si="167"/>
        <v>1124</v>
      </c>
      <c r="I259" s="13">
        <f t="shared" si="167"/>
        <v>1199</v>
      </c>
      <c r="J259" s="13">
        <f t="shared" si="167"/>
        <v>1295</v>
      </c>
      <c r="K259" s="13">
        <f t="shared" si="167"/>
        <v>1349</v>
      </c>
      <c r="L259" s="13">
        <f t="shared" si="167"/>
        <v>1390</v>
      </c>
      <c r="M259" s="13">
        <f t="shared" si="167"/>
        <v>1437</v>
      </c>
      <c r="N259" s="13">
        <f t="shared" si="167"/>
        <v>1494</v>
      </c>
      <c r="O259" s="13">
        <f t="shared" si="167"/>
        <v>1570</v>
      </c>
      <c r="P259" s="13">
        <f t="shared" si="167"/>
        <v>1615</v>
      </c>
      <c r="Q259" s="13">
        <f t="shared" si="167"/>
        <v>1644</v>
      </c>
      <c r="R259" s="13">
        <f t="shared" si="167"/>
        <v>1733</v>
      </c>
      <c r="S259" s="13">
        <f t="shared" si="167"/>
        <v>1806</v>
      </c>
      <c r="T259" s="13">
        <f t="shared" si="167"/>
        <v>1849</v>
      </c>
      <c r="U259" s="13">
        <f t="shared" si="167"/>
        <v>1882</v>
      </c>
      <c r="V259" s="13">
        <f t="shared" si="167"/>
        <v>1963</v>
      </c>
      <c r="W259" s="13">
        <f t="shared" si="167"/>
        <v>2060</v>
      </c>
      <c r="X259" s="47">
        <f t="shared" si="166"/>
        <v>4.7007445712502038E-2</v>
      </c>
    </row>
    <row r="260" spans="1:24" hidden="1" x14ac:dyDescent="0.25">
      <c r="A260" s="43" t="s">
        <v>181</v>
      </c>
      <c r="B260" s="21" t="s">
        <v>98</v>
      </c>
      <c r="C260" s="13">
        <f t="shared" ref="C260:W260" si="168">C259+C258+C257+C245+C242</f>
        <v>4265</v>
      </c>
      <c r="D260" s="13">
        <f t="shared" si="168"/>
        <v>4608</v>
      </c>
      <c r="E260" s="13">
        <f t="shared" si="168"/>
        <v>4960</v>
      </c>
      <c r="F260" s="13">
        <f t="shared" si="168"/>
        <v>5408</v>
      </c>
      <c r="G260" s="13">
        <f t="shared" si="168"/>
        <v>5761</v>
      </c>
      <c r="H260" s="13">
        <f t="shared" si="168"/>
        <v>6045</v>
      </c>
      <c r="I260" s="13">
        <f t="shared" si="168"/>
        <v>6553</v>
      </c>
      <c r="J260" s="13">
        <f t="shared" si="168"/>
        <v>6969</v>
      </c>
      <c r="K260" s="13">
        <f t="shared" si="168"/>
        <v>7251</v>
      </c>
      <c r="L260" s="13">
        <f t="shared" si="168"/>
        <v>7606</v>
      </c>
      <c r="M260" s="13">
        <f t="shared" si="168"/>
        <v>7819</v>
      </c>
      <c r="N260" s="13">
        <f t="shared" si="168"/>
        <v>7996</v>
      </c>
      <c r="O260" s="13">
        <f t="shared" si="168"/>
        <v>8206</v>
      </c>
      <c r="P260" s="13">
        <f t="shared" si="168"/>
        <v>8317</v>
      </c>
      <c r="Q260" s="13">
        <f t="shared" si="168"/>
        <v>8553</v>
      </c>
      <c r="R260" s="13">
        <f t="shared" si="168"/>
        <v>8987</v>
      </c>
      <c r="S260" s="13">
        <f t="shared" si="168"/>
        <v>9393</v>
      </c>
      <c r="T260" s="13">
        <f t="shared" si="168"/>
        <v>9689</v>
      </c>
      <c r="U260" s="13">
        <f t="shared" si="168"/>
        <v>10012</v>
      </c>
      <c r="V260" s="13">
        <f t="shared" si="168"/>
        <v>10466</v>
      </c>
      <c r="W260" s="13">
        <f t="shared" si="168"/>
        <v>10996</v>
      </c>
      <c r="X260" s="47">
        <f t="shared" si="166"/>
        <v>4.8493602185893936E-2</v>
      </c>
    </row>
    <row r="261" spans="1:24" hidden="1" x14ac:dyDescent="0.25">
      <c r="A261" s="21" t="s">
        <v>171</v>
      </c>
      <c r="B261" s="21" t="s">
        <v>104</v>
      </c>
      <c r="C261" s="13">
        <v>250</v>
      </c>
      <c r="D261" s="13">
        <v>268</v>
      </c>
      <c r="E261" s="13">
        <v>300</v>
      </c>
      <c r="F261" s="13">
        <v>315</v>
      </c>
      <c r="G261" s="13">
        <v>347</v>
      </c>
      <c r="H261" s="13">
        <v>363</v>
      </c>
      <c r="I261" s="13">
        <v>380</v>
      </c>
      <c r="J261" s="13">
        <v>401</v>
      </c>
      <c r="K261" s="13">
        <v>401</v>
      </c>
      <c r="L261" s="13">
        <v>415</v>
      </c>
      <c r="M261" s="13">
        <v>423</v>
      </c>
      <c r="N261" s="13">
        <v>429</v>
      </c>
      <c r="O261" s="13">
        <v>400</v>
      </c>
      <c r="P261" s="13">
        <v>432</v>
      </c>
      <c r="Q261" s="13">
        <v>463</v>
      </c>
      <c r="R261" s="13">
        <v>452</v>
      </c>
      <c r="S261" s="13">
        <v>467</v>
      </c>
      <c r="T261" s="13">
        <v>467</v>
      </c>
      <c r="U261" s="13">
        <v>486</v>
      </c>
      <c r="V261" s="13">
        <v>511</v>
      </c>
      <c r="W261" s="13">
        <v>497</v>
      </c>
      <c r="X261" s="47">
        <f t="shared" ref="X261:X271" si="169">_xlfn.RRI(20,C261,W261)</f>
        <v>3.4953455745275974E-2</v>
      </c>
    </row>
    <row r="262" spans="1:24" hidden="1" x14ac:dyDescent="0.25">
      <c r="A262" s="21" t="s">
        <v>172</v>
      </c>
      <c r="B262" s="21" t="s">
        <v>104</v>
      </c>
      <c r="C262" s="13">
        <v>109</v>
      </c>
      <c r="D262" s="13">
        <v>100</v>
      </c>
      <c r="E262" s="13">
        <v>110</v>
      </c>
      <c r="F262" s="13">
        <v>110</v>
      </c>
      <c r="G262" s="13">
        <v>113</v>
      </c>
      <c r="H262" s="13">
        <v>119</v>
      </c>
      <c r="I262" s="13">
        <v>122</v>
      </c>
      <c r="J262" s="13">
        <v>128</v>
      </c>
      <c r="K262" s="13">
        <v>126</v>
      </c>
      <c r="L262" s="13">
        <v>119</v>
      </c>
      <c r="M262" s="13">
        <v>116</v>
      </c>
      <c r="N262" s="13">
        <v>118</v>
      </c>
      <c r="O262" s="13">
        <v>127</v>
      </c>
      <c r="P262" s="13">
        <v>130</v>
      </c>
      <c r="Q262" s="13">
        <v>134</v>
      </c>
      <c r="R262" s="13">
        <v>139</v>
      </c>
      <c r="S262" s="13">
        <v>143</v>
      </c>
      <c r="T262" s="13">
        <v>144</v>
      </c>
      <c r="U262" s="13">
        <v>150</v>
      </c>
      <c r="V262" s="13">
        <v>156</v>
      </c>
      <c r="W262" s="13">
        <v>148</v>
      </c>
      <c r="X262" s="47">
        <f t="shared" si="169"/>
        <v>1.5410759281696551E-2</v>
      </c>
    </row>
    <row r="263" spans="1:24" hidden="1" x14ac:dyDescent="0.25">
      <c r="A263" s="21" t="s">
        <v>173</v>
      </c>
      <c r="B263" s="21" t="s">
        <v>104</v>
      </c>
      <c r="C263" s="13">
        <v>104</v>
      </c>
      <c r="D263" s="13">
        <v>112</v>
      </c>
      <c r="E263" s="13">
        <v>118</v>
      </c>
      <c r="F263" s="13">
        <v>140</v>
      </c>
      <c r="G263" s="13">
        <v>162</v>
      </c>
      <c r="H263" s="13">
        <v>196</v>
      </c>
      <c r="I263" s="13">
        <v>218</v>
      </c>
      <c r="J263" s="13">
        <v>251</v>
      </c>
      <c r="K263" s="13">
        <v>292</v>
      </c>
      <c r="L263" s="13">
        <v>343</v>
      </c>
      <c r="M263" s="13">
        <v>371</v>
      </c>
      <c r="N263" s="13">
        <v>402</v>
      </c>
      <c r="O263" s="13">
        <v>438</v>
      </c>
      <c r="P263" s="13">
        <v>457</v>
      </c>
      <c r="Q263" s="13">
        <v>496</v>
      </c>
      <c r="R263" s="13">
        <v>505</v>
      </c>
      <c r="S263" s="13">
        <v>509</v>
      </c>
      <c r="T263" s="13">
        <v>522</v>
      </c>
      <c r="U263" s="13">
        <v>532</v>
      </c>
      <c r="V263" s="13">
        <v>555</v>
      </c>
      <c r="W263" s="13">
        <v>599</v>
      </c>
      <c r="X263" s="47">
        <f t="shared" si="169"/>
        <v>9.1489781360263311E-2</v>
      </c>
    </row>
    <row r="264" spans="1:24" hidden="1" x14ac:dyDescent="0.25">
      <c r="A264" s="21" t="s">
        <v>174</v>
      </c>
      <c r="B264" s="21" t="s">
        <v>104</v>
      </c>
      <c r="C264" s="13">
        <v>1418</v>
      </c>
      <c r="D264" s="13">
        <v>1535</v>
      </c>
      <c r="E264" s="13">
        <v>1718</v>
      </c>
      <c r="F264" s="13">
        <v>1823</v>
      </c>
      <c r="G264" s="13">
        <v>1970</v>
      </c>
      <c r="H264" s="13">
        <v>2141</v>
      </c>
      <c r="I264" s="13">
        <v>2282</v>
      </c>
      <c r="J264" s="13">
        <v>2403</v>
      </c>
      <c r="K264" s="13">
        <v>2502</v>
      </c>
      <c r="L264" s="13">
        <v>2680</v>
      </c>
      <c r="M264" s="13">
        <v>2814</v>
      </c>
      <c r="N264" s="13">
        <v>2983</v>
      </c>
      <c r="O264" s="13">
        <v>3087</v>
      </c>
      <c r="P264" s="13">
        <v>3267</v>
      </c>
      <c r="Q264" s="13">
        <v>3404</v>
      </c>
      <c r="R264" s="13">
        <v>3495</v>
      </c>
      <c r="S264" s="13">
        <v>3687</v>
      </c>
      <c r="T264" s="13">
        <v>3760</v>
      </c>
      <c r="U264" s="13">
        <v>3962</v>
      </c>
      <c r="V264" s="13">
        <v>3966</v>
      </c>
      <c r="W264" s="13">
        <v>4043</v>
      </c>
      <c r="X264" s="47">
        <f t="shared" si="169"/>
        <v>5.3783454768462358E-2</v>
      </c>
    </row>
    <row r="265" spans="1:24" hidden="1" x14ac:dyDescent="0.25">
      <c r="A265" s="21" t="s">
        <v>175</v>
      </c>
      <c r="B265" s="21" t="s">
        <v>104</v>
      </c>
      <c r="C265" s="13">
        <v>399</v>
      </c>
      <c r="D265" s="13">
        <v>414</v>
      </c>
      <c r="E265" s="13">
        <v>427</v>
      </c>
      <c r="F265" s="13">
        <v>437</v>
      </c>
      <c r="G265" s="13">
        <v>446</v>
      </c>
      <c r="H265" s="13">
        <v>465</v>
      </c>
      <c r="I265" s="13">
        <v>470</v>
      </c>
      <c r="J265" s="13">
        <v>496</v>
      </c>
      <c r="K265" s="13">
        <v>512</v>
      </c>
      <c r="L265" s="13">
        <v>533</v>
      </c>
      <c r="M265" s="13">
        <v>535</v>
      </c>
      <c r="N265" s="13">
        <v>545</v>
      </c>
      <c r="O265" s="13">
        <v>561</v>
      </c>
      <c r="P265" s="13">
        <v>563</v>
      </c>
      <c r="Q265" s="13">
        <v>576</v>
      </c>
      <c r="R265" s="13">
        <v>591</v>
      </c>
      <c r="S265" s="13">
        <v>627</v>
      </c>
      <c r="T265" s="13">
        <v>629</v>
      </c>
      <c r="U265" s="13">
        <v>651</v>
      </c>
      <c r="V265" s="13">
        <v>682</v>
      </c>
      <c r="W265" s="13">
        <v>782</v>
      </c>
      <c r="X265" s="47">
        <f t="shared" si="169"/>
        <v>3.4217049137252653E-2</v>
      </c>
    </row>
    <row r="266" spans="1:24" hidden="1" x14ac:dyDescent="0.25">
      <c r="A266" s="21" t="s">
        <v>176</v>
      </c>
      <c r="B266" s="21" t="s">
        <v>104</v>
      </c>
      <c r="C266" s="13">
        <v>413</v>
      </c>
      <c r="D266" s="13">
        <v>476</v>
      </c>
      <c r="E266" s="13">
        <v>560</v>
      </c>
      <c r="F266" s="13">
        <v>631</v>
      </c>
      <c r="G266" s="13">
        <v>653</v>
      </c>
      <c r="H266" s="13">
        <v>642</v>
      </c>
      <c r="I266" s="13">
        <v>649</v>
      </c>
      <c r="J266" s="13">
        <v>692</v>
      </c>
      <c r="K266" s="13">
        <v>707</v>
      </c>
      <c r="L266" s="13">
        <v>728</v>
      </c>
      <c r="M266" s="13">
        <v>756</v>
      </c>
      <c r="N266" s="13">
        <v>768</v>
      </c>
      <c r="O266" s="13">
        <v>796</v>
      </c>
      <c r="P266" s="13">
        <v>842</v>
      </c>
      <c r="Q266" s="13">
        <v>915</v>
      </c>
      <c r="R266" s="13">
        <v>925</v>
      </c>
      <c r="S266" s="13">
        <v>992</v>
      </c>
      <c r="T266" s="13">
        <v>1095</v>
      </c>
      <c r="U266" s="13">
        <v>1110</v>
      </c>
      <c r="V266" s="13">
        <v>1142</v>
      </c>
      <c r="W266" s="13">
        <v>1225</v>
      </c>
      <c r="X266" s="47">
        <f t="shared" si="169"/>
        <v>5.5867207075075198E-2</v>
      </c>
    </row>
    <row r="267" spans="1:24" hidden="1" x14ac:dyDescent="0.25">
      <c r="A267" s="21" t="s">
        <v>177</v>
      </c>
      <c r="B267" s="21" t="s">
        <v>104</v>
      </c>
      <c r="C267" s="13">
        <v>143</v>
      </c>
      <c r="D267" s="13">
        <v>144</v>
      </c>
      <c r="E267" s="13">
        <v>154</v>
      </c>
      <c r="F267" s="13">
        <v>166</v>
      </c>
      <c r="G267" s="13">
        <v>188</v>
      </c>
      <c r="H267" s="13">
        <v>191</v>
      </c>
      <c r="I267" s="13">
        <v>198</v>
      </c>
      <c r="J267" s="13">
        <v>210</v>
      </c>
      <c r="K267" s="13">
        <v>218</v>
      </c>
      <c r="L267" s="13">
        <v>219</v>
      </c>
      <c r="M267" s="13">
        <v>228</v>
      </c>
      <c r="N267" s="13">
        <v>233</v>
      </c>
      <c r="O267" s="13">
        <v>251</v>
      </c>
      <c r="P267" s="13">
        <v>254</v>
      </c>
      <c r="Q267" s="13">
        <v>272</v>
      </c>
      <c r="R267" s="13">
        <v>290</v>
      </c>
      <c r="S267" s="13">
        <v>299</v>
      </c>
      <c r="T267" s="13">
        <v>320</v>
      </c>
      <c r="U267" s="13">
        <v>345</v>
      </c>
      <c r="V267" s="13">
        <v>368</v>
      </c>
      <c r="W267" s="13">
        <v>388</v>
      </c>
      <c r="X267" s="47">
        <f t="shared" si="169"/>
        <v>5.1174421167230921E-2</v>
      </c>
    </row>
    <row r="268" spans="1:24" hidden="1" x14ac:dyDescent="0.25">
      <c r="A268" s="21" t="s">
        <v>178</v>
      </c>
      <c r="B268" s="21" t="s">
        <v>104</v>
      </c>
      <c r="C268" s="13">
        <v>1166</v>
      </c>
      <c r="D268" s="13">
        <v>1264</v>
      </c>
      <c r="E268" s="13">
        <v>1294</v>
      </c>
      <c r="F268" s="13">
        <v>1362</v>
      </c>
      <c r="G268" s="13">
        <v>1384</v>
      </c>
      <c r="H268" s="13">
        <v>1437</v>
      </c>
      <c r="I268" s="13">
        <v>1507</v>
      </c>
      <c r="J268" s="13">
        <v>1586</v>
      </c>
      <c r="K268" s="13">
        <v>1594</v>
      </c>
      <c r="L268" s="13">
        <v>1618</v>
      </c>
      <c r="M268" s="13">
        <v>1672</v>
      </c>
      <c r="N268" s="13">
        <v>1646</v>
      </c>
      <c r="O268" s="13">
        <v>1696</v>
      </c>
      <c r="P268" s="13">
        <v>1691</v>
      </c>
      <c r="Q268" s="13">
        <v>1716</v>
      </c>
      <c r="R268" s="13">
        <v>1798</v>
      </c>
      <c r="S268" s="13">
        <v>1880</v>
      </c>
      <c r="T268" s="13">
        <v>1935</v>
      </c>
      <c r="U268" s="13">
        <v>2028</v>
      </c>
      <c r="V268" s="13">
        <v>2204</v>
      </c>
      <c r="W268" s="13">
        <v>2227</v>
      </c>
      <c r="X268" s="47">
        <f t="shared" si="169"/>
        <v>3.2882890139677601E-2</v>
      </c>
    </row>
    <row r="269" spans="1:24" hidden="1" x14ac:dyDescent="0.25">
      <c r="A269" s="21" t="s">
        <v>179</v>
      </c>
      <c r="B269" s="21" t="s">
        <v>104</v>
      </c>
      <c r="C269" s="13">
        <v>504</v>
      </c>
      <c r="D269" s="13">
        <v>566</v>
      </c>
      <c r="E269" s="13">
        <v>631</v>
      </c>
      <c r="F269" s="13">
        <v>691</v>
      </c>
      <c r="G269" s="13">
        <v>737</v>
      </c>
      <c r="H269" s="13">
        <v>774</v>
      </c>
      <c r="I269" s="13">
        <v>848</v>
      </c>
      <c r="J269" s="13">
        <v>876</v>
      </c>
      <c r="K269" s="13">
        <v>874</v>
      </c>
      <c r="L269" s="13">
        <v>877</v>
      </c>
      <c r="M269" s="13">
        <v>885</v>
      </c>
      <c r="N269" s="13">
        <v>888</v>
      </c>
      <c r="O269" s="13">
        <v>887</v>
      </c>
      <c r="P269" s="13">
        <v>896</v>
      </c>
      <c r="Q269" s="13">
        <v>944</v>
      </c>
      <c r="R269" s="13">
        <v>968</v>
      </c>
      <c r="S269" s="13">
        <v>936</v>
      </c>
      <c r="T269" s="13">
        <v>910</v>
      </c>
      <c r="U269" s="13">
        <v>910</v>
      </c>
      <c r="V269" s="13">
        <v>926</v>
      </c>
      <c r="W269" s="13">
        <v>938</v>
      </c>
      <c r="X269" s="47">
        <f t="shared" si="169"/>
        <v>3.1546037406205985E-2</v>
      </c>
    </row>
    <row r="270" spans="1:24" hidden="1" x14ac:dyDescent="0.25">
      <c r="A270" s="43" t="s">
        <v>180</v>
      </c>
      <c r="B270" s="21" t="s">
        <v>104</v>
      </c>
      <c r="C270" s="13">
        <f t="shared" ref="C270:W270" si="170">C267+C266+C265+C263+C262</f>
        <v>1168</v>
      </c>
      <c r="D270" s="13">
        <f t="shared" si="170"/>
        <v>1246</v>
      </c>
      <c r="E270" s="13">
        <f t="shared" si="170"/>
        <v>1369</v>
      </c>
      <c r="F270" s="13">
        <f t="shared" si="170"/>
        <v>1484</v>
      </c>
      <c r="G270" s="13">
        <f t="shared" si="170"/>
        <v>1562</v>
      </c>
      <c r="H270" s="13">
        <f t="shared" si="170"/>
        <v>1613</v>
      </c>
      <c r="I270" s="13">
        <f t="shared" si="170"/>
        <v>1657</v>
      </c>
      <c r="J270" s="13">
        <f t="shared" si="170"/>
        <v>1777</v>
      </c>
      <c r="K270" s="13">
        <f t="shared" si="170"/>
        <v>1855</v>
      </c>
      <c r="L270" s="13">
        <f t="shared" si="170"/>
        <v>1942</v>
      </c>
      <c r="M270" s="13">
        <f t="shared" si="170"/>
        <v>2006</v>
      </c>
      <c r="N270" s="13">
        <f t="shared" si="170"/>
        <v>2066</v>
      </c>
      <c r="O270" s="13">
        <f t="shared" si="170"/>
        <v>2173</v>
      </c>
      <c r="P270" s="13">
        <f t="shared" si="170"/>
        <v>2246</v>
      </c>
      <c r="Q270" s="13">
        <f t="shared" si="170"/>
        <v>2393</v>
      </c>
      <c r="R270" s="13">
        <f t="shared" si="170"/>
        <v>2450</v>
      </c>
      <c r="S270" s="13">
        <f t="shared" si="170"/>
        <v>2570</v>
      </c>
      <c r="T270" s="13">
        <f t="shared" si="170"/>
        <v>2710</v>
      </c>
      <c r="U270" s="13">
        <f t="shared" si="170"/>
        <v>2788</v>
      </c>
      <c r="V270" s="13">
        <f t="shared" si="170"/>
        <v>2903</v>
      </c>
      <c r="W270" s="13">
        <f t="shared" si="170"/>
        <v>3142</v>
      </c>
      <c r="X270" s="47">
        <f t="shared" si="169"/>
        <v>5.0722825716489783E-2</v>
      </c>
    </row>
    <row r="271" spans="1:24" hidden="1" x14ac:dyDescent="0.25">
      <c r="A271" s="43" t="s">
        <v>181</v>
      </c>
      <c r="B271" s="21" t="s">
        <v>104</v>
      </c>
      <c r="C271" s="13">
        <f t="shared" ref="C271:W271" si="171">C270+C269+C268+C264+C261</f>
        <v>4506</v>
      </c>
      <c r="D271" s="13">
        <f t="shared" si="171"/>
        <v>4879</v>
      </c>
      <c r="E271" s="13">
        <f t="shared" si="171"/>
        <v>5312</v>
      </c>
      <c r="F271" s="13">
        <f t="shared" si="171"/>
        <v>5675</v>
      </c>
      <c r="G271" s="13">
        <f t="shared" si="171"/>
        <v>6000</v>
      </c>
      <c r="H271" s="13">
        <f t="shared" si="171"/>
        <v>6328</v>
      </c>
      <c r="I271" s="13">
        <f t="shared" si="171"/>
        <v>6674</v>
      </c>
      <c r="J271" s="13">
        <f t="shared" si="171"/>
        <v>7043</v>
      </c>
      <c r="K271" s="13">
        <f t="shared" si="171"/>
        <v>7226</v>
      </c>
      <c r="L271" s="13">
        <f t="shared" si="171"/>
        <v>7532</v>
      </c>
      <c r="M271" s="13">
        <f t="shared" si="171"/>
        <v>7800</v>
      </c>
      <c r="N271" s="13">
        <f t="shared" si="171"/>
        <v>8012</v>
      </c>
      <c r="O271" s="13">
        <f t="shared" si="171"/>
        <v>8243</v>
      </c>
      <c r="P271" s="13">
        <f t="shared" si="171"/>
        <v>8532</v>
      </c>
      <c r="Q271" s="13">
        <f t="shared" si="171"/>
        <v>8920</v>
      </c>
      <c r="R271" s="13">
        <f t="shared" si="171"/>
        <v>9163</v>
      </c>
      <c r="S271" s="13">
        <f t="shared" si="171"/>
        <v>9540</v>
      </c>
      <c r="T271" s="13">
        <f t="shared" si="171"/>
        <v>9782</v>
      </c>
      <c r="U271" s="13">
        <f t="shared" si="171"/>
        <v>10174</v>
      </c>
      <c r="V271" s="13">
        <f t="shared" si="171"/>
        <v>10510</v>
      </c>
      <c r="W271" s="13">
        <f t="shared" si="171"/>
        <v>10847</v>
      </c>
      <c r="X271" s="47">
        <f t="shared" si="169"/>
        <v>4.4902871435615443E-2</v>
      </c>
    </row>
    <row r="272" spans="1:24" hidden="1" x14ac:dyDescent="0.25">
      <c r="A272" s="21" t="s">
        <v>171</v>
      </c>
      <c r="B272" s="21" t="s">
        <v>116</v>
      </c>
      <c r="C272" s="13">
        <v>138</v>
      </c>
      <c r="D272" s="13">
        <v>153</v>
      </c>
      <c r="E272" s="13">
        <v>161</v>
      </c>
      <c r="F272" s="13">
        <v>172</v>
      </c>
      <c r="G272" s="13">
        <v>171</v>
      </c>
      <c r="H272" s="13">
        <v>184</v>
      </c>
      <c r="I272" s="13">
        <v>202</v>
      </c>
      <c r="J272" s="13">
        <v>212</v>
      </c>
      <c r="K272" s="13">
        <v>220</v>
      </c>
      <c r="L272" s="13">
        <v>221</v>
      </c>
      <c r="M272" s="13">
        <v>232</v>
      </c>
      <c r="N272" s="13">
        <v>227</v>
      </c>
      <c r="O272" s="13">
        <v>246</v>
      </c>
      <c r="P272" s="13">
        <v>246</v>
      </c>
      <c r="Q272" s="13">
        <v>259</v>
      </c>
      <c r="R272" s="13">
        <v>268</v>
      </c>
      <c r="S272" s="13">
        <v>295</v>
      </c>
      <c r="T272" s="13">
        <v>305</v>
      </c>
      <c r="U272" s="13">
        <v>320</v>
      </c>
      <c r="V272" s="13">
        <v>327</v>
      </c>
      <c r="W272" s="13">
        <v>341</v>
      </c>
      <c r="X272" s="47">
        <f t="shared" ref="X272:X281" si="172">_xlfn.RRI(20,C272,W272)</f>
        <v>4.6269980201841365E-2</v>
      </c>
    </row>
    <row r="273" spans="1:24" hidden="1" x14ac:dyDescent="0.25">
      <c r="A273" s="21" t="s">
        <v>172</v>
      </c>
      <c r="B273" s="21" t="s">
        <v>116</v>
      </c>
      <c r="C273" s="13">
        <v>86</v>
      </c>
      <c r="D273" s="13">
        <v>90</v>
      </c>
      <c r="E273" s="13">
        <v>113</v>
      </c>
      <c r="F273" s="13">
        <v>117</v>
      </c>
      <c r="G273" s="13">
        <v>125</v>
      </c>
      <c r="H273" s="13">
        <v>132</v>
      </c>
      <c r="I273" s="13">
        <v>142</v>
      </c>
      <c r="J273" s="13">
        <v>154</v>
      </c>
      <c r="K273" s="13">
        <v>152</v>
      </c>
      <c r="L273" s="13">
        <v>150</v>
      </c>
      <c r="M273" s="13">
        <v>145</v>
      </c>
      <c r="N273" s="13">
        <v>146</v>
      </c>
      <c r="O273" s="13">
        <v>155</v>
      </c>
      <c r="P273" s="13">
        <v>162</v>
      </c>
      <c r="Q273" s="13">
        <v>164</v>
      </c>
      <c r="R273" s="13">
        <v>169</v>
      </c>
      <c r="S273" s="13">
        <v>175</v>
      </c>
      <c r="T273" s="13">
        <v>176</v>
      </c>
      <c r="U273" s="13">
        <v>184</v>
      </c>
      <c r="V273" s="13">
        <v>192</v>
      </c>
      <c r="W273" s="13">
        <v>187</v>
      </c>
      <c r="X273" s="47">
        <f t="shared" si="172"/>
        <v>3.9602123119919952E-2</v>
      </c>
    </row>
    <row r="274" spans="1:24" hidden="1" x14ac:dyDescent="0.25">
      <c r="A274" s="21" t="s">
        <v>173</v>
      </c>
      <c r="B274" s="21" t="s">
        <v>116</v>
      </c>
      <c r="C274" s="13">
        <v>96</v>
      </c>
      <c r="D274" s="13">
        <v>90</v>
      </c>
      <c r="E274" s="13">
        <v>92</v>
      </c>
      <c r="F274" s="13">
        <v>106</v>
      </c>
      <c r="G274" s="13">
        <v>136</v>
      </c>
      <c r="H274" s="13">
        <v>146</v>
      </c>
      <c r="I274" s="13">
        <v>157</v>
      </c>
      <c r="J274" s="13">
        <v>172</v>
      </c>
      <c r="K274" s="13">
        <v>177</v>
      </c>
      <c r="L274" s="13">
        <v>191</v>
      </c>
      <c r="M274" s="13">
        <v>198</v>
      </c>
      <c r="N274" s="13">
        <v>213</v>
      </c>
      <c r="O274" s="13">
        <v>214</v>
      </c>
      <c r="P274" s="13">
        <v>215</v>
      </c>
      <c r="Q274" s="13">
        <v>221</v>
      </c>
      <c r="R274" s="13">
        <v>219</v>
      </c>
      <c r="S274" s="13">
        <v>227</v>
      </c>
      <c r="T274" s="13">
        <v>233</v>
      </c>
      <c r="U274" s="13">
        <v>245</v>
      </c>
      <c r="V274" s="13">
        <v>253</v>
      </c>
      <c r="W274" s="13">
        <v>263</v>
      </c>
      <c r="X274" s="47">
        <f t="shared" si="172"/>
        <v>5.1681479191449942E-2</v>
      </c>
    </row>
    <row r="275" spans="1:24" hidden="1" x14ac:dyDescent="0.25">
      <c r="A275" s="21" t="s">
        <v>174</v>
      </c>
      <c r="B275" s="21" t="s">
        <v>116</v>
      </c>
      <c r="C275" s="13">
        <v>1582</v>
      </c>
      <c r="D275" s="13">
        <v>1711</v>
      </c>
      <c r="E275" s="13">
        <v>1829</v>
      </c>
      <c r="F275" s="13">
        <v>1929</v>
      </c>
      <c r="G275" s="13">
        <v>2106</v>
      </c>
      <c r="H275" s="13">
        <v>2171</v>
      </c>
      <c r="I275" s="13">
        <v>2353</v>
      </c>
      <c r="J275" s="13">
        <v>2533</v>
      </c>
      <c r="K275" s="13">
        <v>2646</v>
      </c>
      <c r="L275" s="13">
        <v>2681</v>
      </c>
      <c r="M275" s="13">
        <v>2609</v>
      </c>
      <c r="N275" s="13">
        <v>2658</v>
      </c>
      <c r="O275" s="13">
        <v>2973</v>
      </c>
      <c r="P275" s="13">
        <v>3020</v>
      </c>
      <c r="Q275" s="13">
        <v>3081</v>
      </c>
      <c r="R275" s="13">
        <v>3184</v>
      </c>
      <c r="S275" s="13">
        <v>3363</v>
      </c>
      <c r="T275" s="13">
        <v>3442</v>
      </c>
      <c r="U275" s="13">
        <v>3296</v>
      </c>
      <c r="V275" s="13">
        <v>3431</v>
      </c>
      <c r="W275" s="13">
        <v>3790</v>
      </c>
      <c r="X275" s="47">
        <f t="shared" si="172"/>
        <v>4.4651991524037982E-2</v>
      </c>
    </row>
    <row r="276" spans="1:24" hidden="1" x14ac:dyDescent="0.25">
      <c r="A276" s="21" t="s">
        <v>175</v>
      </c>
      <c r="B276" s="21" t="s">
        <v>116</v>
      </c>
      <c r="C276" s="13">
        <v>227</v>
      </c>
      <c r="D276" s="13">
        <v>244</v>
      </c>
      <c r="E276" s="13">
        <v>259</v>
      </c>
      <c r="F276" s="13">
        <v>286</v>
      </c>
      <c r="G276" s="13">
        <v>324</v>
      </c>
      <c r="H276" s="13">
        <v>355</v>
      </c>
      <c r="I276" s="13">
        <v>376</v>
      </c>
      <c r="J276" s="13">
        <v>409</v>
      </c>
      <c r="K276" s="13">
        <v>422</v>
      </c>
      <c r="L276" s="13">
        <v>425</v>
      </c>
      <c r="M276" s="13">
        <v>433</v>
      </c>
      <c r="N276" s="13">
        <v>447</v>
      </c>
      <c r="O276" s="13">
        <v>441</v>
      </c>
      <c r="P276" s="13">
        <v>443</v>
      </c>
      <c r="Q276" s="13">
        <v>458</v>
      </c>
      <c r="R276" s="13">
        <v>468</v>
      </c>
      <c r="S276" s="13">
        <v>498</v>
      </c>
      <c r="T276" s="13">
        <v>509</v>
      </c>
      <c r="U276" s="13">
        <v>527</v>
      </c>
      <c r="V276" s="13">
        <v>548</v>
      </c>
      <c r="W276" s="13">
        <v>621</v>
      </c>
      <c r="X276" s="47">
        <f t="shared" si="172"/>
        <v>5.1606561319893052E-2</v>
      </c>
    </row>
    <row r="277" spans="1:24" hidden="1" x14ac:dyDescent="0.25">
      <c r="A277" s="21" t="s">
        <v>176</v>
      </c>
      <c r="B277" s="21" t="s">
        <v>116</v>
      </c>
      <c r="C277" s="13">
        <v>148</v>
      </c>
      <c r="D277" s="13">
        <v>177</v>
      </c>
      <c r="E277" s="13">
        <v>198</v>
      </c>
      <c r="F277" s="13">
        <v>200</v>
      </c>
      <c r="G277" s="13">
        <v>230</v>
      </c>
      <c r="H277" s="13">
        <v>233</v>
      </c>
      <c r="I277" s="13">
        <v>244</v>
      </c>
      <c r="J277" s="13">
        <v>258</v>
      </c>
      <c r="K277" s="13">
        <v>281</v>
      </c>
      <c r="L277" s="13">
        <v>309</v>
      </c>
      <c r="M277" s="13">
        <v>340</v>
      </c>
      <c r="N277" s="13">
        <v>356</v>
      </c>
      <c r="O277" s="13">
        <v>369</v>
      </c>
      <c r="P277" s="13">
        <v>366</v>
      </c>
      <c r="Q277" s="13">
        <v>407</v>
      </c>
      <c r="R277" s="13">
        <v>404</v>
      </c>
      <c r="S277" s="13">
        <v>414</v>
      </c>
      <c r="T277" s="13">
        <v>427</v>
      </c>
      <c r="U277" s="13">
        <v>431</v>
      </c>
      <c r="V277" s="13">
        <v>442</v>
      </c>
      <c r="W277" s="13">
        <v>448</v>
      </c>
      <c r="X277" s="47">
        <f t="shared" si="172"/>
        <v>5.694117012119615E-2</v>
      </c>
    </row>
    <row r="278" spans="1:24" hidden="1" x14ac:dyDescent="0.25">
      <c r="A278" s="21" t="s">
        <v>177</v>
      </c>
      <c r="B278" s="21" t="s">
        <v>116</v>
      </c>
      <c r="C278" s="13">
        <v>62</v>
      </c>
      <c r="D278" s="13">
        <v>72</v>
      </c>
      <c r="E278" s="13">
        <v>87</v>
      </c>
      <c r="F278" s="13">
        <v>92</v>
      </c>
      <c r="G278" s="13">
        <v>107</v>
      </c>
      <c r="H278" s="13">
        <v>109</v>
      </c>
      <c r="I278" s="13">
        <v>113</v>
      </c>
      <c r="J278" s="13">
        <v>129</v>
      </c>
      <c r="K278" s="13">
        <v>145</v>
      </c>
      <c r="L278" s="13">
        <v>145</v>
      </c>
      <c r="M278" s="13">
        <v>156</v>
      </c>
      <c r="N278" s="13">
        <v>165</v>
      </c>
      <c r="O278" s="13">
        <v>173</v>
      </c>
      <c r="P278" s="13">
        <v>176</v>
      </c>
      <c r="Q278" s="13">
        <v>192</v>
      </c>
      <c r="R278" s="13">
        <v>208</v>
      </c>
      <c r="S278" s="13">
        <v>223</v>
      </c>
      <c r="T278" s="13">
        <v>232</v>
      </c>
      <c r="U278" s="13">
        <v>252</v>
      </c>
      <c r="V278" s="13">
        <v>266</v>
      </c>
      <c r="W278" s="13">
        <v>290</v>
      </c>
      <c r="X278" s="47">
        <f t="shared" si="172"/>
        <v>8.0190405403882226E-2</v>
      </c>
    </row>
    <row r="279" spans="1:24" hidden="1" x14ac:dyDescent="0.25">
      <c r="A279" s="21" t="s">
        <v>178</v>
      </c>
      <c r="B279" s="21" t="s">
        <v>116</v>
      </c>
      <c r="C279" s="13">
        <v>853</v>
      </c>
      <c r="D279" s="13">
        <v>951</v>
      </c>
      <c r="E279" s="13">
        <v>1017</v>
      </c>
      <c r="F279" s="13">
        <v>1077</v>
      </c>
      <c r="G279" s="13">
        <v>1068</v>
      </c>
      <c r="H279" s="13">
        <v>1175</v>
      </c>
      <c r="I279" s="13">
        <v>1264</v>
      </c>
      <c r="J279" s="13">
        <v>1309</v>
      </c>
      <c r="K279" s="13">
        <v>1361</v>
      </c>
      <c r="L279" s="13">
        <v>1405</v>
      </c>
      <c r="M279" s="13">
        <v>1430</v>
      </c>
      <c r="N279" s="13">
        <v>1493</v>
      </c>
      <c r="O279" s="13">
        <v>1558</v>
      </c>
      <c r="P279" s="13">
        <v>1523</v>
      </c>
      <c r="Q279" s="13">
        <v>1559</v>
      </c>
      <c r="R279" s="13">
        <v>1616</v>
      </c>
      <c r="S279" s="13">
        <v>1720</v>
      </c>
      <c r="T279" s="13">
        <v>1795</v>
      </c>
      <c r="U279" s="13">
        <v>1857</v>
      </c>
      <c r="V279" s="13">
        <v>1931</v>
      </c>
      <c r="W279" s="13">
        <v>2050</v>
      </c>
      <c r="X279" s="47">
        <f t="shared" si="172"/>
        <v>4.4817026922552072E-2</v>
      </c>
    </row>
    <row r="280" spans="1:24" hidden="1" x14ac:dyDescent="0.25">
      <c r="A280" s="21" t="s">
        <v>179</v>
      </c>
      <c r="B280" s="21" t="s">
        <v>116</v>
      </c>
      <c r="C280" s="13">
        <v>512</v>
      </c>
      <c r="D280" s="13">
        <v>575</v>
      </c>
      <c r="E280" s="13">
        <v>648</v>
      </c>
      <c r="F280" s="13">
        <v>718</v>
      </c>
      <c r="G280" s="13">
        <v>793</v>
      </c>
      <c r="H280" s="13">
        <v>858</v>
      </c>
      <c r="I280" s="13">
        <v>925</v>
      </c>
      <c r="J280" s="13">
        <v>986</v>
      </c>
      <c r="K280" s="13">
        <v>976</v>
      </c>
      <c r="L280" s="13">
        <v>1024</v>
      </c>
      <c r="M280" s="13">
        <v>1011</v>
      </c>
      <c r="N280" s="13">
        <v>1029</v>
      </c>
      <c r="O280" s="13">
        <v>1082</v>
      </c>
      <c r="P280" s="13">
        <v>1051</v>
      </c>
      <c r="Q280" s="13">
        <v>1159</v>
      </c>
      <c r="R280" s="13">
        <v>1242</v>
      </c>
      <c r="S280" s="13">
        <v>1256</v>
      </c>
      <c r="T280" s="13">
        <v>1274</v>
      </c>
      <c r="U280" s="13">
        <v>1304</v>
      </c>
      <c r="V280" s="13">
        <v>1355</v>
      </c>
      <c r="W280" s="13">
        <v>1404</v>
      </c>
      <c r="X280" s="47">
        <f t="shared" si="172"/>
        <v>5.1731441497353314E-2</v>
      </c>
    </row>
    <row r="281" spans="1:24" hidden="1" x14ac:dyDescent="0.25">
      <c r="A281" s="43" t="s">
        <v>180</v>
      </c>
      <c r="B281" s="21" t="s">
        <v>116</v>
      </c>
      <c r="C281" s="13">
        <f t="shared" ref="C281:W281" si="173">C278+C277+C276+C274+C273</f>
        <v>619</v>
      </c>
      <c r="D281" s="13">
        <f t="shared" si="173"/>
        <v>673</v>
      </c>
      <c r="E281" s="13">
        <f t="shared" si="173"/>
        <v>749</v>
      </c>
      <c r="F281" s="13">
        <f t="shared" si="173"/>
        <v>801</v>
      </c>
      <c r="G281" s="13">
        <f t="shared" si="173"/>
        <v>922</v>
      </c>
      <c r="H281" s="13">
        <f t="shared" si="173"/>
        <v>975</v>
      </c>
      <c r="I281" s="13">
        <f t="shared" si="173"/>
        <v>1032</v>
      </c>
      <c r="J281" s="13">
        <f t="shared" si="173"/>
        <v>1122</v>
      </c>
      <c r="K281" s="13">
        <f t="shared" si="173"/>
        <v>1177</v>
      </c>
      <c r="L281" s="13">
        <f t="shared" si="173"/>
        <v>1220</v>
      </c>
      <c r="M281" s="13">
        <f t="shared" si="173"/>
        <v>1272</v>
      </c>
      <c r="N281" s="13">
        <f t="shared" si="173"/>
        <v>1327</v>
      </c>
      <c r="O281" s="13">
        <f t="shared" si="173"/>
        <v>1352</v>
      </c>
      <c r="P281" s="13">
        <f t="shared" si="173"/>
        <v>1362</v>
      </c>
      <c r="Q281" s="13">
        <f t="shared" si="173"/>
        <v>1442</v>
      </c>
      <c r="R281" s="13">
        <f t="shared" si="173"/>
        <v>1468</v>
      </c>
      <c r="S281" s="13">
        <f t="shared" si="173"/>
        <v>1537</v>
      </c>
      <c r="T281" s="13">
        <f t="shared" si="173"/>
        <v>1577</v>
      </c>
      <c r="U281" s="13">
        <f t="shared" si="173"/>
        <v>1639</v>
      </c>
      <c r="V281" s="13">
        <f t="shared" si="173"/>
        <v>1701</v>
      </c>
      <c r="W281" s="13">
        <f t="shared" si="173"/>
        <v>1809</v>
      </c>
      <c r="X281" s="47">
        <f t="shared" si="172"/>
        <v>5.5084871525062251E-2</v>
      </c>
    </row>
    <row r="282" spans="1:24" hidden="1" x14ac:dyDescent="0.25">
      <c r="A282" s="43" t="s">
        <v>181</v>
      </c>
      <c r="B282" s="21" t="s">
        <v>116</v>
      </c>
      <c r="C282" s="13">
        <f t="shared" ref="C282" si="174">C281+C280+C279+C275+C272</f>
        <v>3704</v>
      </c>
      <c r="D282" s="13">
        <f t="shared" ref="D282" si="175">D281+D280+D279+D275+D272</f>
        <v>4063</v>
      </c>
      <c r="E282" s="13">
        <f t="shared" ref="E282" si="176">E281+E280+E279+E275+E272</f>
        <v>4404</v>
      </c>
      <c r="F282" s="13">
        <f t="shared" ref="F282" si="177">F281+F280+F279+F275+F272</f>
        <v>4697</v>
      </c>
      <c r="G282" s="13">
        <f t="shared" ref="G282" si="178">G281+G280+G279+G275+G272</f>
        <v>5060</v>
      </c>
      <c r="H282" s="13">
        <f t="shared" ref="H282" si="179">H281+H280+H279+H275+H272</f>
        <v>5363</v>
      </c>
      <c r="I282" s="13">
        <f t="shared" ref="I282" si="180">I281+I280+I279+I275+I272</f>
        <v>5776</v>
      </c>
      <c r="J282" s="13">
        <f t="shared" ref="J282" si="181">J281+J280+J279+J275+J272</f>
        <v>6162</v>
      </c>
      <c r="K282" s="13">
        <f t="shared" ref="K282" si="182">K281+K280+K279+K275+K272</f>
        <v>6380</v>
      </c>
      <c r="L282" s="13">
        <f t="shared" ref="L282" si="183">L281+L280+L279+L275+L272</f>
        <v>6551</v>
      </c>
      <c r="M282" s="13">
        <f t="shared" ref="M282" si="184">M281+M280+M279+M275+M272</f>
        <v>6554</v>
      </c>
      <c r="N282" s="13">
        <f t="shared" ref="N282" si="185">N281+N280+N279+N275+N272</f>
        <v>6734</v>
      </c>
      <c r="O282" s="13">
        <f t="shared" ref="O282" si="186">O281+O280+O279+O275+O272</f>
        <v>7211</v>
      </c>
      <c r="P282" s="13">
        <f t="shared" ref="P282" si="187">P281+P280+P279+P275+P272</f>
        <v>7202</v>
      </c>
      <c r="Q282" s="13">
        <f t="shared" ref="Q282" si="188">Q281+Q280+Q279+Q275+Q272</f>
        <v>7500</v>
      </c>
      <c r="R282" s="13">
        <f t="shared" ref="R282" si="189">R281+R280+R279+R275+R272</f>
        <v>7778</v>
      </c>
      <c r="S282" s="13">
        <f t="shared" ref="S282" si="190">S281+S280+S279+S275+S272</f>
        <v>8171</v>
      </c>
      <c r="T282" s="13">
        <f t="shared" ref="T282" si="191">T281+T280+T279+T275+T272</f>
        <v>8393</v>
      </c>
      <c r="U282" s="13">
        <f t="shared" ref="U282" si="192">U281+U280+U279+U275+U272</f>
        <v>8416</v>
      </c>
      <c r="V282" s="13">
        <f t="shared" ref="V282" si="193">V281+V280+V279+V275+V272</f>
        <v>8745</v>
      </c>
      <c r="W282" s="13">
        <f t="shared" ref="W282" si="194">W281+W280+W279+W275+W272</f>
        <v>9394</v>
      </c>
      <c r="X282" s="47">
        <f>_xlfn.RRI(20,C282,W282)</f>
        <v>4.7632538845693739E-2</v>
      </c>
    </row>
    <row r="283" spans="1:24" hidden="1" x14ac:dyDescent="0.25">
      <c r="A283" s="21" t="s">
        <v>171</v>
      </c>
      <c r="B283" s="21" t="s">
        <v>105</v>
      </c>
      <c r="C283" s="13">
        <v>177</v>
      </c>
      <c r="D283" s="13">
        <v>198</v>
      </c>
      <c r="E283" s="13">
        <v>213</v>
      </c>
      <c r="F283" s="13">
        <v>215</v>
      </c>
      <c r="G283" s="13">
        <v>233</v>
      </c>
      <c r="H283" s="13">
        <v>239</v>
      </c>
      <c r="I283" s="13">
        <v>242</v>
      </c>
      <c r="J283" s="13">
        <v>259</v>
      </c>
      <c r="K283" s="13">
        <v>265</v>
      </c>
      <c r="L283" s="13">
        <v>275</v>
      </c>
      <c r="M283" s="13">
        <v>281</v>
      </c>
      <c r="N283" s="13">
        <v>285</v>
      </c>
      <c r="O283" s="13">
        <v>295</v>
      </c>
      <c r="P283" s="13">
        <v>297</v>
      </c>
      <c r="Q283" s="13">
        <v>305</v>
      </c>
      <c r="R283" s="13">
        <v>324</v>
      </c>
      <c r="S283" s="13">
        <v>342</v>
      </c>
      <c r="T283" s="13">
        <v>347</v>
      </c>
      <c r="U283" s="13">
        <v>363</v>
      </c>
      <c r="V283" s="13">
        <v>374</v>
      </c>
      <c r="W283" s="13">
        <v>383</v>
      </c>
      <c r="X283" s="47">
        <f t="shared" ref="X283:X293" si="195">_xlfn.RRI(20,C283,W283)</f>
        <v>3.9348695690339275E-2</v>
      </c>
    </row>
    <row r="284" spans="1:24" hidden="1" x14ac:dyDescent="0.25">
      <c r="A284" s="21" t="s">
        <v>172</v>
      </c>
      <c r="B284" s="21" t="s">
        <v>105</v>
      </c>
      <c r="C284" s="13">
        <v>71</v>
      </c>
      <c r="D284" s="13">
        <v>70</v>
      </c>
      <c r="E284" s="13">
        <v>82</v>
      </c>
      <c r="F284" s="13">
        <v>82</v>
      </c>
      <c r="G284" s="13">
        <v>86</v>
      </c>
      <c r="H284" s="13">
        <v>91</v>
      </c>
      <c r="I284" s="13">
        <v>94</v>
      </c>
      <c r="J284" s="13">
        <v>100</v>
      </c>
      <c r="K284" s="13">
        <v>100</v>
      </c>
      <c r="L284" s="13">
        <v>98</v>
      </c>
      <c r="M284" s="13">
        <v>93</v>
      </c>
      <c r="N284" s="13">
        <v>94</v>
      </c>
      <c r="O284" s="13">
        <v>100</v>
      </c>
      <c r="P284" s="13">
        <v>104</v>
      </c>
      <c r="Q284" s="13">
        <v>106</v>
      </c>
      <c r="R284" s="13">
        <v>110</v>
      </c>
      <c r="S284" s="13">
        <v>116</v>
      </c>
      <c r="T284" s="13">
        <v>116</v>
      </c>
      <c r="U284" s="13">
        <v>120</v>
      </c>
      <c r="V284" s="13">
        <v>125</v>
      </c>
      <c r="W284" s="13">
        <v>120</v>
      </c>
      <c r="X284" s="47">
        <f t="shared" si="195"/>
        <v>2.6587908923177528E-2</v>
      </c>
    </row>
    <row r="285" spans="1:24" hidden="1" x14ac:dyDescent="0.25">
      <c r="A285" s="21" t="s">
        <v>173</v>
      </c>
      <c r="B285" s="21" t="s">
        <v>105</v>
      </c>
      <c r="C285" s="13">
        <v>114</v>
      </c>
      <c r="D285" s="13">
        <v>124</v>
      </c>
      <c r="E285" s="13">
        <v>119</v>
      </c>
      <c r="F285" s="13">
        <v>120</v>
      </c>
      <c r="G285" s="13">
        <v>123</v>
      </c>
      <c r="H285" s="13">
        <v>130</v>
      </c>
      <c r="I285" s="13">
        <v>127</v>
      </c>
      <c r="J285" s="13">
        <v>135</v>
      </c>
      <c r="K285" s="13">
        <v>152</v>
      </c>
      <c r="L285" s="13">
        <v>175</v>
      </c>
      <c r="M285" s="13">
        <v>188</v>
      </c>
      <c r="N285" s="13">
        <v>200</v>
      </c>
      <c r="O285" s="13">
        <v>218</v>
      </c>
      <c r="P285" s="13">
        <v>229</v>
      </c>
      <c r="Q285" s="13">
        <v>242</v>
      </c>
      <c r="R285" s="13">
        <v>263</v>
      </c>
      <c r="S285" s="13">
        <v>273</v>
      </c>
      <c r="T285" s="13">
        <v>289</v>
      </c>
      <c r="U285" s="13">
        <v>280</v>
      </c>
      <c r="V285" s="13">
        <v>291</v>
      </c>
      <c r="W285" s="13">
        <v>290</v>
      </c>
      <c r="X285" s="47">
        <f t="shared" si="195"/>
        <v>4.7790984492348754E-2</v>
      </c>
    </row>
    <row r="286" spans="1:24" hidden="1" x14ac:dyDescent="0.25">
      <c r="A286" s="21" t="s">
        <v>174</v>
      </c>
      <c r="B286" s="21" t="s">
        <v>105</v>
      </c>
      <c r="C286" s="13">
        <v>1655</v>
      </c>
      <c r="D286" s="13">
        <v>1787</v>
      </c>
      <c r="E286" s="13">
        <v>1924</v>
      </c>
      <c r="F286" s="13">
        <v>2141</v>
      </c>
      <c r="G286" s="13">
        <v>2256</v>
      </c>
      <c r="H286" s="13">
        <v>2408</v>
      </c>
      <c r="I286" s="13">
        <v>2424</v>
      </c>
      <c r="J286" s="13">
        <v>2728</v>
      </c>
      <c r="K286" s="13">
        <v>2919</v>
      </c>
      <c r="L286" s="13">
        <v>2949</v>
      </c>
      <c r="M286" s="13">
        <v>2986</v>
      </c>
      <c r="N286" s="13">
        <v>3016</v>
      </c>
      <c r="O286" s="13">
        <v>3138</v>
      </c>
      <c r="P286" s="13">
        <v>3112</v>
      </c>
      <c r="Q286" s="13">
        <v>3155</v>
      </c>
      <c r="R286" s="13">
        <v>3285</v>
      </c>
      <c r="S286" s="13">
        <v>3418</v>
      </c>
      <c r="T286" s="13">
        <v>3498</v>
      </c>
      <c r="U286" s="13">
        <v>3601</v>
      </c>
      <c r="V286" s="13">
        <v>3782</v>
      </c>
      <c r="W286" s="13">
        <v>3955</v>
      </c>
      <c r="X286" s="47">
        <f t="shared" si="195"/>
        <v>4.4521597981767247E-2</v>
      </c>
    </row>
    <row r="287" spans="1:24" hidden="1" x14ac:dyDescent="0.25">
      <c r="A287" s="21" t="s">
        <v>175</v>
      </c>
      <c r="B287" s="21" t="s">
        <v>105</v>
      </c>
      <c r="C287" s="13">
        <v>362</v>
      </c>
      <c r="D287" s="13">
        <v>379</v>
      </c>
      <c r="E287" s="13">
        <v>384</v>
      </c>
      <c r="F287" s="13">
        <v>388</v>
      </c>
      <c r="G287" s="13">
        <v>400</v>
      </c>
      <c r="H287" s="13">
        <v>421</v>
      </c>
      <c r="I287" s="13">
        <v>427</v>
      </c>
      <c r="J287" s="13">
        <v>452</v>
      </c>
      <c r="K287" s="13">
        <v>470</v>
      </c>
      <c r="L287" s="13">
        <v>478</v>
      </c>
      <c r="M287" s="13">
        <v>487</v>
      </c>
      <c r="N287" s="13">
        <v>507</v>
      </c>
      <c r="O287" s="13">
        <v>514</v>
      </c>
      <c r="P287" s="13">
        <v>521</v>
      </c>
      <c r="Q287" s="13">
        <v>535</v>
      </c>
      <c r="R287" s="13">
        <v>555</v>
      </c>
      <c r="S287" s="13">
        <v>578</v>
      </c>
      <c r="T287" s="13">
        <v>591</v>
      </c>
      <c r="U287" s="13">
        <v>597</v>
      </c>
      <c r="V287" s="13">
        <v>618</v>
      </c>
      <c r="W287" s="13">
        <v>731</v>
      </c>
      <c r="X287" s="47">
        <f t="shared" si="195"/>
        <v>3.5763113113879363E-2</v>
      </c>
    </row>
    <row r="288" spans="1:24" hidden="1" x14ac:dyDescent="0.25">
      <c r="A288" s="21" t="s">
        <v>176</v>
      </c>
      <c r="B288" s="21" t="s">
        <v>105</v>
      </c>
      <c r="C288" s="13">
        <v>216</v>
      </c>
      <c r="D288" s="13">
        <v>232</v>
      </c>
      <c r="E288" s="13">
        <v>250</v>
      </c>
      <c r="F288" s="13">
        <v>250</v>
      </c>
      <c r="G288" s="13">
        <v>262</v>
      </c>
      <c r="H288" s="13">
        <v>271</v>
      </c>
      <c r="I288" s="13">
        <v>278</v>
      </c>
      <c r="J288" s="13">
        <v>290</v>
      </c>
      <c r="K288" s="13">
        <v>307</v>
      </c>
      <c r="L288" s="13">
        <v>329</v>
      </c>
      <c r="M288" s="13">
        <v>335</v>
      </c>
      <c r="N288" s="13">
        <v>353</v>
      </c>
      <c r="O288" s="13">
        <v>380</v>
      </c>
      <c r="P288" s="13">
        <v>423</v>
      </c>
      <c r="Q288" s="13">
        <v>416</v>
      </c>
      <c r="R288" s="13">
        <v>437</v>
      </c>
      <c r="S288" s="13">
        <v>472</v>
      </c>
      <c r="T288" s="13">
        <v>490</v>
      </c>
      <c r="U288" s="13">
        <v>484</v>
      </c>
      <c r="V288" s="13">
        <v>518</v>
      </c>
      <c r="W288" s="13">
        <v>519</v>
      </c>
      <c r="X288" s="47">
        <f t="shared" si="195"/>
        <v>4.4806053833281068E-2</v>
      </c>
    </row>
    <row r="289" spans="1:24" hidden="1" x14ac:dyDescent="0.25">
      <c r="A289" s="21" t="s">
        <v>177</v>
      </c>
      <c r="B289" s="21" t="s">
        <v>105</v>
      </c>
      <c r="C289" s="13">
        <v>119</v>
      </c>
      <c r="D289" s="13">
        <v>121</v>
      </c>
      <c r="E289" s="13">
        <v>131</v>
      </c>
      <c r="F289" s="13">
        <v>140</v>
      </c>
      <c r="G289" s="13">
        <v>151</v>
      </c>
      <c r="H289" s="13">
        <v>164</v>
      </c>
      <c r="I289" s="13">
        <v>171</v>
      </c>
      <c r="J289" s="13">
        <v>186</v>
      </c>
      <c r="K289" s="13">
        <v>197</v>
      </c>
      <c r="L289" s="13">
        <v>199</v>
      </c>
      <c r="M289" s="13">
        <v>206</v>
      </c>
      <c r="N289" s="13">
        <v>214</v>
      </c>
      <c r="O289" s="13">
        <v>221</v>
      </c>
      <c r="P289" s="13">
        <v>222</v>
      </c>
      <c r="Q289" s="13">
        <v>224</v>
      </c>
      <c r="R289" s="13">
        <v>229</v>
      </c>
      <c r="S289" s="13">
        <v>242</v>
      </c>
      <c r="T289" s="13">
        <v>247</v>
      </c>
      <c r="U289" s="13">
        <v>263</v>
      </c>
      <c r="V289" s="13">
        <v>284</v>
      </c>
      <c r="W289" s="13">
        <v>312</v>
      </c>
      <c r="X289" s="47">
        <f t="shared" si="195"/>
        <v>4.9374198157368987E-2</v>
      </c>
    </row>
    <row r="290" spans="1:24" hidden="1" x14ac:dyDescent="0.25">
      <c r="A290" s="21" t="s">
        <v>178</v>
      </c>
      <c r="B290" s="21" t="s">
        <v>105</v>
      </c>
      <c r="C290" s="13">
        <v>903</v>
      </c>
      <c r="D290" s="13">
        <v>914</v>
      </c>
      <c r="E290" s="13">
        <v>1034</v>
      </c>
      <c r="F290" s="13">
        <v>1057</v>
      </c>
      <c r="G290" s="13">
        <v>1082</v>
      </c>
      <c r="H290" s="13">
        <v>1051</v>
      </c>
      <c r="I290" s="13">
        <v>1088</v>
      </c>
      <c r="J290" s="13">
        <v>1197</v>
      </c>
      <c r="K290" s="13">
        <v>1237</v>
      </c>
      <c r="L290" s="13">
        <v>1274</v>
      </c>
      <c r="M290" s="13">
        <v>1333</v>
      </c>
      <c r="N290" s="13">
        <v>1461</v>
      </c>
      <c r="O290" s="13">
        <v>1509</v>
      </c>
      <c r="P290" s="13">
        <v>1558</v>
      </c>
      <c r="Q290" s="13">
        <v>1615</v>
      </c>
      <c r="R290" s="13">
        <v>1760</v>
      </c>
      <c r="S290" s="13">
        <v>1875</v>
      </c>
      <c r="T290" s="13">
        <v>1963</v>
      </c>
      <c r="U290" s="13">
        <v>2005</v>
      </c>
      <c r="V290" s="13">
        <v>2061</v>
      </c>
      <c r="W290" s="13">
        <v>2185</v>
      </c>
      <c r="X290" s="47">
        <f t="shared" si="195"/>
        <v>4.5173006011370198E-2</v>
      </c>
    </row>
    <row r="291" spans="1:24" hidden="1" x14ac:dyDescent="0.25">
      <c r="A291" s="21" t="s">
        <v>179</v>
      </c>
      <c r="B291" s="21" t="s">
        <v>105</v>
      </c>
      <c r="C291" s="13">
        <v>543</v>
      </c>
      <c r="D291" s="13">
        <v>622</v>
      </c>
      <c r="E291" s="13">
        <v>707</v>
      </c>
      <c r="F291" s="13">
        <v>792</v>
      </c>
      <c r="G291" s="13">
        <v>841</v>
      </c>
      <c r="H291" s="13">
        <v>889</v>
      </c>
      <c r="I291" s="13">
        <v>965</v>
      </c>
      <c r="J291" s="13">
        <v>981</v>
      </c>
      <c r="K291" s="13">
        <v>1003</v>
      </c>
      <c r="L291" s="13">
        <v>1040</v>
      </c>
      <c r="M291" s="13">
        <v>1081</v>
      </c>
      <c r="N291" s="13">
        <v>1135</v>
      </c>
      <c r="O291" s="13">
        <v>1162</v>
      </c>
      <c r="P291" s="13">
        <v>1127</v>
      </c>
      <c r="Q291" s="13">
        <v>1230</v>
      </c>
      <c r="R291" s="13">
        <v>1299</v>
      </c>
      <c r="S291" s="13">
        <v>1292</v>
      </c>
      <c r="T291" s="13">
        <v>1283</v>
      </c>
      <c r="U291" s="13">
        <v>1320</v>
      </c>
      <c r="V291" s="13">
        <v>1378</v>
      </c>
      <c r="W291" s="13">
        <v>1425</v>
      </c>
      <c r="X291" s="47">
        <f t="shared" si="195"/>
        <v>4.9423419057857076E-2</v>
      </c>
    </row>
    <row r="292" spans="1:24" hidden="1" x14ac:dyDescent="0.25">
      <c r="A292" s="43" t="s">
        <v>180</v>
      </c>
      <c r="B292" s="21" t="s">
        <v>105</v>
      </c>
      <c r="C292" s="13">
        <f t="shared" ref="C292:W292" si="196">C289+C288+C287+C285+C284</f>
        <v>882</v>
      </c>
      <c r="D292" s="13">
        <f t="shared" si="196"/>
        <v>926</v>
      </c>
      <c r="E292" s="13">
        <f t="shared" si="196"/>
        <v>966</v>
      </c>
      <c r="F292" s="13">
        <f t="shared" si="196"/>
        <v>980</v>
      </c>
      <c r="G292" s="13">
        <f t="shared" si="196"/>
        <v>1022</v>
      </c>
      <c r="H292" s="13">
        <f t="shared" si="196"/>
        <v>1077</v>
      </c>
      <c r="I292" s="13">
        <f t="shared" si="196"/>
        <v>1097</v>
      </c>
      <c r="J292" s="13">
        <f t="shared" si="196"/>
        <v>1163</v>
      </c>
      <c r="K292" s="13">
        <f t="shared" si="196"/>
        <v>1226</v>
      </c>
      <c r="L292" s="13">
        <f t="shared" si="196"/>
        <v>1279</v>
      </c>
      <c r="M292" s="13">
        <f t="shared" si="196"/>
        <v>1309</v>
      </c>
      <c r="N292" s="13">
        <f t="shared" si="196"/>
        <v>1368</v>
      </c>
      <c r="O292" s="13">
        <f t="shared" si="196"/>
        <v>1433</v>
      </c>
      <c r="P292" s="13">
        <f t="shared" si="196"/>
        <v>1499</v>
      </c>
      <c r="Q292" s="13">
        <f t="shared" si="196"/>
        <v>1523</v>
      </c>
      <c r="R292" s="13">
        <f t="shared" si="196"/>
        <v>1594</v>
      </c>
      <c r="S292" s="13">
        <f t="shared" si="196"/>
        <v>1681</v>
      </c>
      <c r="T292" s="13">
        <f t="shared" si="196"/>
        <v>1733</v>
      </c>
      <c r="U292" s="13">
        <f t="shared" si="196"/>
        <v>1744</v>
      </c>
      <c r="V292" s="13">
        <f t="shared" si="196"/>
        <v>1836</v>
      </c>
      <c r="W292" s="13">
        <f t="shared" si="196"/>
        <v>1972</v>
      </c>
      <c r="X292" s="47">
        <f t="shared" si="195"/>
        <v>4.105078572104448E-2</v>
      </c>
    </row>
    <row r="293" spans="1:24" hidden="1" x14ac:dyDescent="0.25">
      <c r="A293" s="43" t="s">
        <v>181</v>
      </c>
      <c r="B293" s="21" t="s">
        <v>105</v>
      </c>
      <c r="C293" s="13">
        <f t="shared" ref="C293:W293" si="197">C292+C291+C290+C286+C283</f>
        <v>4160</v>
      </c>
      <c r="D293" s="13">
        <f t="shared" si="197"/>
        <v>4447</v>
      </c>
      <c r="E293" s="13">
        <f t="shared" si="197"/>
        <v>4844</v>
      </c>
      <c r="F293" s="13">
        <f t="shared" si="197"/>
        <v>5185</v>
      </c>
      <c r="G293" s="13">
        <f t="shared" si="197"/>
        <v>5434</v>
      </c>
      <c r="H293" s="13">
        <f t="shared" si="197"/>
        <v>5664</v>
      </c>
      <c r="I293" s="13">
        <f t="shared" si="197"/>
        <v>5816</v>
      </c>
      <c r="J293" s="13">
        <f t="shared" si="197"/>
        <v>6328</v>
      </c>
      <c r="K293" s="13">
        <f t="shared" si="197"/>
        <v>6650</v>
      </c>
      <c r="L293" s="13">
        <f t="shared" si="197"/>
        <v>6817</v>
      </c>
      <c r="M293" s="13">
        <f t="shared" si="197"/>
        <v>6990</v>
      </c>
      <c r="N293" s="13">
        <f t="shared" si="197"/>
        <v>7265</v>
      </c>
      <c r="O293" s="13">
        <f t="shared" si="197"/>
        <v>7537</v>
      </c>
      <c r="P293" s="13">
        <f t="shared" si="197"/>
        <v>7593</v>
      </c>
      <c r="Q293" s="13">
        <f t="shared" si="197"/>
        <v>7828</v>
      </c>
      <c r="R293" s="13">
        <f t="shared" si="197"/>
        <v>8262</v>
      </c>
      <c r="S293" s="13">
        <f t="shared" si="197"/>
        <v>8608</v>
      </c>
      <c r="T293" s="13">
        <f t="shared" si="197"/>
        <v>8824</v>
      </c>
      <c r="U293" s="13">
        <f t="shared" si="197"/>
        <v>9033</v>
      </c>
      <c r="V293" s="13">
        <f t="shared" si="197"/>
        <v>9431</v>
      </c>
      <c r="W293" s="13">
        <f t="shared" si="197"/>
        <v>9920</v>
      </c>
      <c r="X293" s="47">
        <f t="shared" si="195"/>
        <v>4.4409749006015131E-2</v>
      </c>
    </row>
    <row r="294" spans="1:24" hidden="1" x14ac:dyDescent="0.25">
      <c r="A294" s="21" t="s">
        <v>171</v>
      </c>
      <c r="B294" s="21" t="s">
        <v>130</v>
      </c>
      <c r="C294" s="13">
        <v>211</v>
      </c>
      <c r="D294" s="13">
        <v>233</v>
      </c>
      <c r="E294" s="13">
        <v>244</v>
      </c>
      <c r="F294" s="13">
        <v>252</v>
      </c>
      <c r="G294" s="13">
        <v>265</v>
      </c>
      <c r="H294" s="13">
        <v>276</v>
      </c>
      <c r="I294" s="13">
        <v>289</v>
      </c>
      <c r="J294" s="13">
        <v>312</v>
      </c>
      <c r="K294" s="13">
        <v>324</v>
      </c>
      <c r="L294" s="13">
        <v>326</v>
      </c>
      <c r="M294" s="13">
        <v>339</v>
      </c>
      <c r="N294" s="13">
        <v>342</v>
      </c>
      <c r="O294" s="13">
        <v>373</v>
      </c>
      <c r="P294" s="13">
        <v>378</v>
      </c>
      <c r="Q294" s="13">
        <v>397</v>
      </c>
      <c r="R294" s="13">
        <v>405</v>
      </c>
      <c r="S294" s="13">
        <v>450</v>
      </c>
      <c r="T294" s="13">
        <v>478</v>
      </c>
      <c r="U294" s="13">
        <v>490</v>
      </c>
      <c r="V294" s="13">
        <v>505</v>
      </c>
      <c r="W294" s="13">
        <v>520</v>
      </c>
      <c r="X294" s="47">
        <f t="shared" ref="X294:X304" si="198">_xlfn.RRI(20,C294,W294)</f>
        <v>4.6130934196534135E-2</v>
      </c>
    </row>
    <row r="295" spans="1:24" hidden="1" x14ac:dyDescent="0.25">
      <c r="A295" s="21" t="s">
        <v>172</v>
      </c>
      <c r="B295" s="21" t="s">
        <v>130</v>
      </c>
      <c r="C295" s="13">
        <v>113</v>
      </c>
      <c r="D295" s="13">
        <v>113</v>
      </c>
      <c r="E295" s="13">
        <v>138</v>
      </c>
      <c r="F295" s="13">
        <v>136</v>
      </c>
      <c r="G295" s="13">
        <v>139</v>
      </c>
      <c r="H295" s="13">
        <v>141</v>
      </c>
      <c r="I295" s="13">
        <v>146</v>
      </c>
      <c r="J295" s="13">
        <v>150</v>
      </c>
      <c r="K295" s="13">
        <v>148</v>
      </c>
      <c r="L295" s="13">
        <v>144</v>
      </c>
      <c r="M295" s="13">
        <v>140</v>
      </c>
      <c r="N295" s="13">
        <v>143</v>
      </c>
      <c r="O295" s="13">
        <v>154</v>
      </c>
      <c r="P295" s="13">
        <v>158</v>
      </c>
      <c r="Q295" s="13">
        <v>161</v>
      </c>
      <c r="R295" s="13">
        <v>166</v>
      </c>
      <c r="S295" s="13">
        <v>169</v>
      </c>
      <c r="T295" s="13">
        <v>172</v>
      </c>
      <c r="U295" s="13">
        <v>179</v>
      </c>
      <c r="V295" s="13">
        <v>187</v>
      </c>
      <c r="W295" s="13">
        <v>180</v>
      </c>
      <c r="X295" s="47">
        <f t="shared" si="198"/>
        <v>2.3551509434801776E-2</v>
      </c>
    </row>
    <row r="296" spans="1:24" hidden="1" x14ac:dyDescent="0.25">
      <c r="A296" s="21" t="s">
        <v>173</v>
      </c>
      <c r="B296" s="21" t="s">
        <v>130</v>
      </c>
      <c r="C296" s="13">
        <v>78</v>
      </c>
      <c r="D296" s="13">
        <v>85</v>
      </c>
      <c r="E296" s="13">
        <v>98</v>
      </c>
      <c r="F296" s="13">
        <v>90</v>
      </c>
      <c r="G296" s="13">
        <v>92</v>
      </c>
      <c r="H296" s="13">
        <v>102</v>
      </c>
      <c r="I296" s="13">
        <v>96</v>
      </c>
      <c r="J296" s="13">
        <v>106</v>
      </c>
      <c r="K296" s="13">
        <v>114</v>
      </c>
      <c r="L296" s="13">
        <v>115</v>
      </c>
      <c r="M296" s="13">
        <v>118</v>
      </c>
      <c r="N296" s="13">
        <v>131</v>
      </c>
      <c r="O296" s="13">
        <v>148</v>
      </c>
      <c r="P296" s="13">
        <v>150</v>
      </c>
      <c r="Q296" s="13">
        <v>144</v>
      </c>
      <c r="R296" s="13">
        <v>142</v>
      </c>
      <c r="S296" s="13">
        <v>141</v>
      </c>
      <c r="T296" s="13">
        <v>139</v>
      </c>
      <c r="U296" s="13">
        <v>141</v>
      </c>
      <c r="V296" s="13">
        <v>171</v>
      </c>
      <c r="W296" s="13">
        <v>178</v>
      </c>
      <c r="X296" s="47">
        <f t="shared" si="198"/>
        <v>4.211649466011913E-2</v>
      </c>
    </row>
    <row r="297" spans="1:24" hidden="1" x14ac:dyDescent="0.25">
      <c r="A297" s="21" t="s">
        <v>174</v>
      </c>
      <c r="B297" s="21" t="s">
        <v>130</v>
      </c>
      <c r="C297" s="13">
        <v>1588</v>
      </c>
      <c r="D297" s="13">
        <v>1718</v>
      </c>
      <c r="E297" s="13">
        <v>1802</v>
      </c>
      <c r="F297" s="13">
        <v>1931</v>
      </c>
      <c r="G297" s="13">
        <v>2081</v>
      </c>
      <c r="H297" s="13">
        <v>2315</v>
      </c>
      <c r="I297" s="13">
        <v>2464</v>
      </c>
      <c r="J297" s="13">
        <v>2585</v>
      </c>
      <c r="K297" s="13">
        <v>2685</v>
      </c>
      <c r="L297" s="13">
        <v>2845</v>
      </c>
      <c r="M297" s="13">
        <v>2999</v>
      </c>
      <c r="N297" s="13">
        <v>3092</v>
      </c>
      <c r="O297" s="13">
        <v>3197</v>
      </c>
      <c r="P297" s="13">
        <v>3408</v>
      </c>
      <c r="Q297" s="13">
        <v>3469</v>
      </c>
      <c r="R297" s="13">
        <v>3656</v>
      </c>
      <c r="S297" s="13">
        <v>3770</v>
      </c>
      <c r="T297" s="13">
        <v>3962</v>
      </c>
      <c r="U297" s="13">
        <v>4228</v>
      </c>
      <c r="V297" s="13">
        <v>4464</v>
      </c>
      <c r="W297" s="13">
        <v>4613</v>
      </c>
      <c r="X297" s="47">
        <f t="shared" si="198"/>
        <v>5.4767277015296045E-2</v>
      </c>
    </row>
    <row r="298" spans="1:24" hidden="1" x14ac:dyDescent="0.25">
      <c r="A298" s="21" t="s">
        <v>175</v>
      </c>
      <c r="B298" s="21" t="s">
        <v>130</v>
      </c>
      <c r="C298" s="13">
        <v>270</v>
      </c>
      <c r="D298" s="13">
        <v>300</v>
      </c>
      <c r="E298" s="13">
        <v>299</v>
      </c>
      <c r="F298" s="13">
        <v>323</v>
      </c>
      <c r="G298" s="13">
        <v>319</v>
      </c>
      <c r="H298" s="13">
        <v>334</v>
      </c>
      <c r="I298" s="13">
        <v>324</v>
      </c>
      <c r="J298" s="13">
        <v>362</v>
      </c>
      <c r="K298" s="13">
        <v>377</v>
      </c>
      <c r="L298" s="13">
        <v>395</v>
      </c>
      <c r="M298" s="13">
        <v>403</v>
      </c>
      <c r="N298" s="13">
        <v>401</v>
      </c>
      <c r="O298" s="13">
        <v>405</v>
      </c>
      <c r="P298" s="13">
        <v>414</v>
      </c>
      <c r="Q298" s="13">
        <v>429</v>
      </c>
      <c r="R298" s="13">
        <v>433</v>
      </c>
      <c r="S298" s="13">
        <v>447</v>
      </c>
      <c r="T298" s="13">
        <v>430</v>
      </c>
      <c r="U298" s="13">
        <v>429</v>
      </c>
      <c r="V298" s="13">
        <v>457</v>
      </c>
      <c r="W298" s="13">
        <v>547</v>
      </c>
      <c r="X298" s="47">
        <f t="shared" si="198"/>
        <v>3.5931831716726981E-2</v>
      </c>
    </row>
    <row r="299" spans="1:24" hidden="1" x14ac:dyDescent="0.25">
      <c r="A299" s="21" t="s">
        <v>176</v>
      </c>
      <c r="B299" s="21" t="s">
        <v>130</v>
      </c>
      <c r="C299" s="13">
        <v>211</v>
      </c>
      <c r="D299" s="13">
        <v>236</v>
      </c>
      <c r="E299" s="13">
        <v>228</v>
      </c>
      <c r="F299" s="13">
        <v>255</v>
      </c>
      <c r="G299" s="13">
        <v>276</v>
      </c>
      <c r="H299" s="13">
        <v>301</v>
      </c>
      <c r="I299" s="13">
        <v>311</v>
      </c>
      <c r="J299" s="13">
        <v>330</v>
      </c>
      <c r="K299" s="13">
        <v>359</v>
      </c>
      <c r="L299" s="13">
        <v>379</v>
      </c>
      <c r="M299" s="13">
        <v>418</v>
      </c>
      <c r="N299" s="13">
        <v>431</v>
      </c>
      <c r="O299" s="13">
        <v>472</v>
      </c>
      <c r="P299" s="13">
        <v>493</v>
      </c>
      <c r="Q299" s="13">
        <v>550</v>
      </c>
      <c r="R299" s="13">
        <v>617</v>
      </c>
      <c r="S299" s="13">
        <v>622</v>
      </c>
      <c r="T299" s="13">
        <v>655</v>
      </c>
      <c r="U299" s="13">
        <v>633</v>
      </c>
      <c r="V299" s="13">
        <v>659</v>
      </c>
      <c r="W299" s="13">
        <v>649</v>
      </c>
      <c r="X299" s="47">
        <f t="shared" si="198"/>
        <v>5.7786724176741799E-2</v>
      </c>
    </row>
    <row r="300" spans="1:24" hidden="1" x14ac:dyDescent="0.25">
      <c r="A300" s="21" t="s">
        <v>177</v>
      </c>
      <c r="B300" s="21" t="s">
        <v>130</v>
      </c>
      <c r="C300" s="13">
        <v>143</v>
      </c>
      <c r="D300" s="13">
        <v>156</v>
      </c>
      <c r="E300" s="13">
        <v>159</v>
      </c>
      <c r="F300" s="13">
        <v>172</v>
      </c>
      <c r="G300" s="13">
        <v>179</v>
      </c>
      <c r="H300" s="13">
        <v>193</v>
      </c>
      <c r="I300" s="13">
        <v>201</v>
      </c>
      <c r="J300" s="13">
        <v>210</v>
      </c>
      <c r="K300" s="13">
        <v>224</v>
      </c>
      <c r="L300" s="13">
        <v>225</v>
      </c>
      <c r="M300" s="13">
        <v>241</v>
      </c>
      <c r="N300" s="13">
        <v>259</v>
      </c>
      <c r="O300" s="13">
        <v>279</v>
      </c>
      <c r="P300" s="13">
        <v>283</v>
      </c>
      <c r="Q300" s="13">
        <v>301</v>
      </c>
      <c r="R300" s="13">
        <v>318</v>
      </c>
      <c r="S300" s="13">
        <v>341</v>
      </c>
      <c r="T300" s="13">
        <v>362</v>
      </c>
      <c r="U300" s="13">
        <v>387</v>
      </c>
      <c r="V300" s="13">
        <v>404</v>
      </c>
      <c r="W300" s="13">
        <v>450</v>
      </c>
      <c r="X300" s="47">
        <f t="shared" si="198"/>
        <v>5.8994790798116759E-2</v>
      </c>
    </row>
    <row r="301" spans="1:24" hidden="1" x14ac:dyDescent="0.25">
      <c r="A301" s="21" t="s">
        <v>178</v>
      </c>
      <c r="B301" s="21" t="s">
        <v>130</v>
      </c>
      <c r="C301" s="13">
        <v>815</v>
      </c>
      <c r="D301" s="13">
        <v>901</v>
      </c>
      <c r="E301" s="13">
        <v>1019</v>
      </c>
      <c r="F301" s="13">
        <v>1096</v>
      </c>
      <c r="G301" s="13">
        <v>1144</v>
      </c>
      <c r="H301" s="13">
        <v>1171</v>
      </c>
      <c r="I301" s="13">
        <v>1233</v>
      </c>
      <c r="J301" s="13">
        <v>1303</v>
      </c>
      <c r="K301" s="13">
        <v>1358</v>
      </c>
      <c r="L301" s="13">
        <v>1429</v>
      </c>
      <c r="M301" s="13">
        <v>1475</v>
      </c>
      <c r="N301" s="13">
        <v>1561</v>
      </c>
      <c r="O301" s="13">
        <v>1620</v>
      </c>
      <c r="P301" s="13">
        <v>1622</v>
      </c>
      <c r="Q301" s="13">
        <v>1675</v>
      </c>
      <c r="R301" s="13">
        <v>1788</v>
      </c>
      <c r="S301" s="13">
        <v>1968</v>
      </c>
      <c r="T301" s="13">
        <v>2094</v>
      </c>
      <c r="U301" s="13">
        <v>2127</v>
      </c>
      <c r="V301" s="13">
        <v>2207</v>
      </c>
      <c r="W301" s="13">
        <v>2307</v>
      </c>
      <c r="X301" s="47">
        <f t="shared" si="198"/>
        <v>5.3402874921600674E-2</v>
      </c>
    </row>
    <row r="302" spans="1:24" hidden="1" x14ac:dyDescent="0.25">
      <c r="A302" s="21" t="s">
        <v>179</v>
      </c>
      <c r="B302" s="21" t="s">
        <v>130</v>
      </c>
      <c r="C302" s="13">
        <v>425</v>
      </c>
      <c r="D302" s="13">
        <v>455</v>
      </c>
      <c r="E302" s="13">
        <v>490</v>
      </c>
      <c r="F302" s="13">
        <v>547</v>
      </c>
      <c r="G302" s="13">
        <v>560</v>
      </c>
      <c r="H302" s="13">
        <v>607</v>
      </c>
      <c r="I302" s="13">
        <v>696</v>
      </c>
      <c r="J302" s="13">
        <v>744</v>
      </c>
      <c r="K302" s="13">
        <v>758</v>
      </c>
      <c r="L302" s="13">
        <v>780</v>
      </c>
      <c r="M302" s="13">
        <v>785</v>
      </c>
      <c r="N302" s="13">
        <v>790</v>
      </c>
      <c r="O302" s="13">
        <v>812</v>
      </c>
      <c r="P302" s="13">
        <v>796</v>
      </c>
      <c r="Q302" s="13">
        <v>817</v>
      </c>
      <c r="R302" s="13">
        <v>818</v>
      </c>
      <c r="S302" s="13">
        <v>773</v>
      </c>
      <c r="T302" s="13">
        <v>736</v>
      </c>
      <c r="U302" s="13">
        <v>740</v>
      </c>
      <c r="V302" s="13">
        <v>755</v>
      </c>
      <c r="W302" s="13">
        <v>768</v>
      </c>
      <c r="X302" s="47">
        <f t="shared" si="198"/>
        <v>3.002701310292788E-2</v>
      </c>
    </row>
    <row r="303" spans="1:24" hidden="1" x14ac:dyDescent="0.25">
      <c r="A303" s="43" t="s">
        <v>180</v>
      </c>
      <c r="B303" s="21" t="s">
        <v>130</v>
      </c>
      <c r="C303" s="13">
        <f t="shared" ref="C303:W303" si="199">C300+C299+C298+C296+C295</f>
        <v>815</v>
      </c>
      <c r="D303" s="13">
        <f t="shared" si="199"/>
        <v>890</v>
      </c>
      <c r="E303" s="13">
        <f t="shared" si="199"/>
        <v>922</v>
      </c>
      <c r="F303" s="13">
        <f t="shared" si="199"/>
        <v>976</v>
      </c>
      <c r="G303" s="13">
        <f t="shared" si="199"/>
        <v>1005</v>
      </c>
      <c r="H303" s="13">
        <f t="shared" si="199"/>
        <v>1071</v>
      </c>
      <c r="I303" s="13">
        <f t="shared" si="199"/>
        <v>1078</v>
      </c>
      <c r="J303" s="13">
        <f t="shared" si="199"/>
        <v>1158</v>
      </c>
      <c r="K303" s="13">
        <f t="shared" si="199"/>
        <v>1222</v>
      </c>
      <c r="L303" s="13">
        <f t="shared" si="199"/>
        <v>1258</v>
      </c>
      <c r="M303" s="13">
        <f t="shared" si="199"/>
        <v>1320</v>
      </c>
      <c r="N303" s="13">
        <f t="shared" si="199"/>
        <v>1365</v>
      </c>
      <c r="O303" s="13">
        <f t="shared" si="199"/>
        <v>1458</v>
      </c>
      <c r="P303" s="13">
        <f t="shared" si="199"/>
        <v>1498</v>
      </c>
      <c r="Q303" s="13">
        <f t="shared" si="199"/>
        <v>1585</v>
      </c>
      <c r="R303" s="13">
        <f t="shared" si="199"/>
        <v>1676</v>
      </c>
      <c r="S303" s="13">
        <f t="shared" si="199"/>
        <v>1720</v>
      </c>
      <c r="T303" s="13">
        <f t="shared" si="199"/>
        <v>1758</v>
      </c>
      <c r="U303" s="13">
        <f t="shared" si="199"/>
        <v>1769</v>
      </c>
      <c r="V303" s="13">
        <f t="shared" si="199"/>
        <v>1878</v>
      </c>
      <c r="W303" s="13">
        <f t="shared" si="199"/>
        <v>2004</v>
      </c>
      <c r="X303" s="47">
        <f t="shared" si="198"/>
        <v>4.6012815467020962E-2</v>
      </c>
    </row>
    <row r="304" spans="1:24" hidden="1" x14ac:dyDescent="0.25">
      <c r="A304" s="43" t="s">
        <v>181</v>
      </c>
      <c r="B304" s="21" t="s">
        <v>130</v>
      </c>
      <c r="C304" s="13">
        <f t="shared" ref="C304:W304" si="200">C303+C302+C301+C297+C294</f>
        <v>3854</v>
      </c>
      <c r="D304" s="13">
        <f t="shared" si="200"/>
        <v>4197</v>
      </c>
      <c r="E304" s="13">
        <f t="shared" si="200"/>
        <v>4477</v>
      </c>
      <c r="F304" s="13">
        <f t="shared" si="200"/>
        <v>4802</v>
      </c>
      <c r="G304" s="13">
        <f t="shared" si="200"/>
        <v>5055</v>
      </c>
      <c r="H304" s="13">
        <f t="shared" si="200"/>
        <v>5440</v>
      </c>
      <c r="I304" s="13">
        <f t="shared" si="200"/>
        <v>5760</v>
      </c>
      <c r="J304" s="13">
        <f t="shared" si="200"/>
        <v>6102</v>
      </c>
      <c r="K304" s="13">
        <f t="shared" si="200"/>
        <v>6347</v>
      </c>
      <c r="L304" s="13">
        <f t="shared" si="200"/>
        <v>6638</v>
      </c>
      <c r="M304" s="13">
        <f t="shared" si="200"/>
        <v>6918</v>
      </c>
      <c r="N304" s="13">
        <f t="shared" si="200"/>
        <v>7150</v>
      </c>
      <c r="O304" s="13">
        <f t="shared" si="200"/>
        <v>7460</v>
      </c>
      <c r="P304" s="13">
        <f t="shared" si="200"/>
        <v>7702</v>
      </c>
      <c r="Q304" s="13">
        <f t="shared" si="200"/>
        <v>7943</v>
      </c>
      <c r="R304" s="13">
        <f t="shared" si="200"/>
        <v>8343</v>
      </c>
      <c r="S304" s="13">
        <f t="shared" si="200"/>
        <v>8681</v>
      </c>
      <c r="T304" s="13">
        <f t="shared" si="200"/>
        <v>9028</v>
      </c>
      <c r="U304" s="13">
        <f t="shared" si="200"/>
        <v>9354</v>
      </c>
      <c r="V304" s="13">
        <f t="shared" si="200"/>
        <v>9809</v>
      </c>
      <c r="W304" s="13">
        <f t="shared" si="200"/>
        <v>10212</v>
      </c>
      <c r="X304" s="47">
        <f t="shared" si="198"/>
        <v>4.9929056311695197E-2</v>
      </c>
    </row>
    <row r="305" spans="1:24" hidden="1" x14ac:dyDescent="0.25">
      <c r="A305" s="21" t="s">
        <v>171</v>
      </c>
      <c r="B305" s="21" t="s">
        <v>106</v>
      </c>
      <c r="C305" s="13">
        <v>193</v>
      </c>
      <c r="D305" s="13">
        <v>209</v>
      </c>
      <c r="E305" s="13">
        <v>222</v>
      </c>
      <c r="F305" s="13">
        <v>226</v>
      </c>
      <c r="G305" s="13">
        <v>240</v>
      </c>
      <c r="H305" s="13">
        <v>249</v>
      </c>
      <c r="I305" s="13">
        <v>260</v>
      </c>
      <c r="J305" s="13">
        <v>276</v>
      </c>
      <c r="K305" s="13">
        <v>284</v>
      </c>
      <c r="L305" s="13">
        <v>280</v>
      </c>
      <c r="M305" s="13">
        <v>314</v>
      </c>
      <c r="N305" s="13">
        <v>310</v>
      </c>
      <c r="O305" s="13">
        <v>316</v>
      </c>
      <c r="P305" s="13">
        <v>328</v>
      </c>
      <c r="Q305" s="13">
        <v>341</v>
      </c>
      <c r="R305" s="13">
        <v>351</v>
      </c>
      <c r="S305" s="13">
        <v>367</v>
      </c>
      <c r="T305" s="13">
        <v>380</v>
      </c>
      <c r="U305" s="13">
        <v>392</v>
      </c>
      <c r="V305" s="13">
        <v>401</v>
      </c>
      <c r="W305" s="13">
        <v>422</v>
      </c>
      <c r="X305" s="47">
        <f t="shared" ref="X305:X315" si="201">_xlfn.RRI(20,C305,W305)</f>
        <v>3.9890850555499791E-2</v>
      </c>
    </row>
    <row r="306" spans="1:24" hidden="1" x14ac:dyDescent="0.25">
      <c r="A306" s="21" t="s">
        <v>172</v>
      </c>
      <c r="B306" s="21" t="s">
        <v>106</v>
      </c>
      <c r="C306" s="13">
        <v>104</v>
      </c>
      <c r="D306" s="13">
        <v>100</v>
      </c>
      <c r="E306" s="13">
        <v>116</v>
      </c>
      <c r="F306" s="13">
        <v>122</v>
      </c>
      <c r="G306" s="13">
        <v>132</v>
      </c>
      <c r="H306" s="13">
        <v>143</v>
      </c>
      <c r="I306" s="13">
        <v>156</v>
      </c>
      <c r="J306" s="13">
        <v>170</v>
      </c>
      <c r="K306" s="13">
        <v>170</v>
      </c>
      <c r="L306" s="13">
        <v>166</v>
      </c>
      <c r="M306" s="13">
        <v>160</v>
      </c>
      <c r="N306" s="13">
        <v>170</v>
      </c>
      <c r="O306" s="13">
        <v>177</v>
      </c>
      <c r="P306" s="13">
        <v>182</v>
      </c>
      <c r="Q306" s="13">
        <v>187</v>
      </c>
      <c r="R306" s="13">
        <v>193</v>
      </c>
      <c r="S306" s="13">
        <v>192</v>
      </c>
      <c r="T306" s="13">
        <v>189</v>
      </c>
      <c r="U306" s="13">
        <v>196</v>
      </c>
      <c r="V306" s="13">
        <v>205</v>
      </c>
      <c r="W306" s="13">
        <v>197</v>
      </c>
      <c r="X306" s="47">
        <f t="shared" si="201"/>
        <v>3.2456218412922233E-2</v>
      </c>
    </row>
    <row r="307" spans="1:24" hidden="1" x14ac:dyDescent="0.25">
      <c r="A307" s="21" t="s">
        <v>173</v>
      </c>
      <c r="B307" s="21" t="s">
        <v>106</v>
      </c>
      <c r="C307" s="13">
        <v>46</v>
      </c>
      <c r="D307" s="13">
        <v>47</v>
      </c>
      <c r="E307" s="13">
        <v>46</v>
      </c>
      <c r="F307" s="13">
        <v>49</v>
      </c>
      <c r="G307" s="13">
        <v>54</v>
      </c>
      <c r="H307" s="13">
        <v>67</v>
      </c>
      <c r="I307" s="13">
        <v>68</v>
      </c>
      <c r="J307" s="13">
        <v>74</v>
      </c>
      <c r="K307" s="13">
        <v>82</v>
      </c>
      <c r="L307" s="13">
        <v>84</v>
      </c>
      <c r="M307" s="13">
        <v>89</v>
      </c>
      <c r="N307" s="13">
        <v>87</v>
      </c>
      <c r="O307" s="13">
        <v>95</v>
      </c>
      <c r="P307" s="13">
        <v>106</v>
      </c>
      <c r="Q307" s="13">
        <v>111</v>
      </c>
      <c r="R307" s="13">
        <v>122</v>
      </c>
      <c r="S307" s="13">
        <v>130</v>
      </c>
      <c r="T307" s="13">
        <v>137</v>
      </c>
      <c r="U307" s="13">
        <v>143</v>
      </c>
      <c r="V307" s="13">
        <v>168</v>
      </c>
      <c r="W307" s="13">
        <v>191</v>
      </c>
      <c r="X307" s="47">
        <f t="shared" si="201"/>
        <v>7.3776207616914613E-2</v>
      </c>
    </row>
    <row r="308" spans="1:24" hidden="1" x14ac:dyDescent="0.25">
      <c r="A308" s="21" t="s">
        <v>174</v>
      </c>
      <c r="B308" s="21" t="s">
        <v>106</v>
      </c>
      <c r="C308" s="13">
        <v>1692</v>
      </c>
      <c r="D308" s="13">
        <v>1867</v>
      </c>
      <c r="E308" s="13">
        <v>1973</v>
      </c>
      <c r="F308" s="13">
        <v>2089</v>
      </c>
      <c r="G308" s="13">
        <v>2231</v>
      </c>
      <c r="H308" s="13">
        <v>2427</v>
      </c>
      <c r="I308" s="13">
        <v>2644</v>
      </c>
      <c r="J308" s="13">
        <v>2721</v>
      </c>
      <c r="K308" s="13">
        <v>2837</v>
      </c>
      <c r="L308" s="13">
        <v>2909</v>
      </c>
      <c r="M308" s="13">
        <v>3022</v>
      </c>
      <c r="N308" s="13">
        <v>3018</v>
      </c>
      <c r="O308" s="13">
        <v>3075</v>
      </c>
      <c r="P308" s="13">
        <v>3114</v>
      </c>
      <c r="Q308" s="13">
        <v>3213</v>
      </c>
      <c r="R308" s="13">
        <v>3320</v>
      </c>
      <c r="S308" s="13">
        <v>3513</v>
      </c>
      <c r="T308" s="13">
        <v>3697</v>
      </c>
      <c r="U308" s="13">
        <v>3797</v>
      </c>
      <c r="V308" s="13">
        <v>4039</v>
      </c>
      <c r="W308" s="13">
        <v>4307</v>
      </c>
      <c r="X308" s="47">
        <f t="shared" si="201"/>
        <v>4.7824926675172463E-2</v>
      </c>
    </row>
    <row r="309" spans="1:24" hidden="1" x14ac:dyDescent="0.25">
      <c r="A309" s="21" t="s">
        <v>175</v>
      </c>
      <c r="B309" s="21" t="s">
        <v>106</v>
      </c>
      <c r="C309" s="13">
        <v>374</v>
      </c>
      <c r="D309" s="13">
        <v>406</v>
      </c>
      <c r="E309" s="13">
        <v>433</v>
      </c>
      <c r="F309" s="13">
        <v>455</v>
      </c>
      <c r="G309" s="13">
        <v>464</v>
      </c>
      <c r="H309" s="13">
        <v>498</v>
      </c>
      <c r="I309" s="13">
        <v>497</v>
      </c>
      <c r="J309" s="13">
        <v>531</v>
      </c>
      <c r="K309" s="13">
        <v>530</v>
      </c>
      <c r="L309" s="13">
        <v>542</v>
      </c>
      <c r="M309" s="13">
        <v>565</v>
      </c>
      <c r="N309" s="13">
        <v>586</v>
      </c>
      <c r="O309" s="13">
        <v>591</v>
      </c>
      <c r="P309" s="13">
        <v>593</v>
      </c>
      <c r="Q309" s="13">
        <v>596</v>
      </c>
      <c r="R309" s="13">
        <v>614</v>
      </c>
      <c r="S309" s="13">
        <v>636</v>
      </c>
      <c r="T309" s="13">
        <v>609</v>
      </c>
      <c r="U309" s="13">
        <v>612</v>
      </c>
      <c r="V309" s="13">
        <v>613</v>
      </c>
      <c r="W309" s="13">
        <v>700</v>
      </c>
      <c r="X309" s="47">
        <f t="shared" si="201"/>
        <v>3.1837534526011124E-2</v>
      </c>
    </row>
    <row r="310" spans="1:24" hidden="1" x14ac:dyDescent="0.25">
      <c r="A310" s="21" t="s">
        <v>176</v>
      </c>
      <c r="B310" s="21" t="s">
        <v>106</v>
      </c>
      <c r="C310" s="13">
        <v>219</v>
      </c>
      <c r="D310" s="13">
        <v>242</v>
      </c>
      <c r="E310" s="13">
        <v>272</v>
      </c>
      <c r="F310" s="13">
        <v>284</v>
      </c>
      <c r="G310" s="13">
        <v>295</v>
      </c>
      <c r="H310" s="13">
        <v>310</v>
      </c>
      <c r="I310" s="13">
        <v>322</v>
      </c>
      <c r="J310" s="13">
        <v>329</v>
      </c>
      <c r="K310" s="13">
        <v>341</v>
      </c>
      <c r="L310" s="13">
        <v>376</v>
      </c>
      <c r="M310" s="13">
        <v>397</v>
      </c>
      <c r="N310" s="13">
        <v>378</v>
      </c>
      <c r="O310" s="13">
        <v>402</v>
      </c>
      <c r="P310" s="13">
        <v>425</v>
      </c>
      <c r="Q310" s="13">
        <v>439</v>
      </c>
      <c r="R310" s="13">
        <v>478</v>
      </c>
      <c r="S310" s="13">
        <v>503</v>
      </c>
      <c r="T310" s="13">
        <v>470</v>
      </c>
      <c r="U310" s="13">
        <v>538</v>
      </c>
      <c r="V310" s="13">
        <v>551</v>
      </c>
      <c r="W310" s="13">
        <v>584</v>
      </c>
      <c r="X310" s="47">
        <f t="shared" si="201"/>
        <v>5.0263896562225963E-2</v>
      </c>
    </row>
    <row r="311" spans="1:24" hidden="1" x14ac:dyDescent="0.25">
      <c r="A311" s="21" t="s">
        <v>177</v>
      </c>
      <c r="B311" s="21" t="s">
        <v>106</v>
      </c>
      <c r="C311" s="13">
        <v>122</v>
      </c>
      <c r="D311" s="13">
        <v>137</v>
      </c>
      <c r="E311" s="13">
        <v>149</v>
      </c>
      <c r="F311" s="13">
        <v>171</v>
      </c>
      <c r="G311" s="13">
        <v>176</v>
      </c>
      <c r="H311" s="13">
        <v>191</v>
      </c>
      <c r="I311" s="13">
        <v>200</v>
      </c>
      <c r="J311" s="13">
        <v>214</v>
      </c>
      <c r="K311" s="13">
        <v>238</v>
      </c>
      <c r="L311" s="13">
        <v>250</v>
      </c>
      <c r="M311" s="13">
        <v>260</v>
      </c>
      <c r="N311" s="13">
        <v>280</v>
      </c>
      <c r="O311" s="13">
        <v>311</v>
      </c>
      <c r="P311" s="13">
        <v>301</v>
      </c>
      <c r="Q311" s="13">
        <v>315</v>
      </c>
      <c r="R311" s="13">
        <v>360</v>
      </c>
      <c r="S311" s="13">
        <v>385</v>
      </c>
      <c r="T311" s="13">
        <v>413</v>
      </c>
      <c r="U311" s="13">
        <v>429</v>
      </c>
      <c r="V311" s="13">
        <v>434</v>
      </c>
      <c r="W311" s="13">
        <v>460</v>
      </c>
      <c r="X311" s="47">
        <f t="shared" si="201"/>
        <v>6.8611638929686913E-2</v>
      </c>
    </row>
    <row r="312" spans="1:24" hidden="1" x14ac:dyDescent="0.25">
      <c r="A312" s="21" t="s">
        <v>178</v>
      </c>
      <c r="B312" s="21" t="s">
        <v>106</v>
      </c>
      <c r="C312" s="13">
        <v>836</v>
      </c>
      <c r="D312" s="13">
        <v>931</v>
      </c>
      <c r="E312" s="13">
        <v>1021</v>
      </c>
      <c r="F312" s="13">
        <v>1119</v>
      </c>
      <c r="G312" s="13">
        <v>1203</v>
      </c>
      <c r="H312" s="13">
        <v>1217</v>
      </c>
      <c r="I312" s="13">
        <v>1313</v>
      </c>
      <c r="J312" s="13">
        <v>1392</v>
      </c>
      <c r="K312" s="13">
        <v>1491</v>
      </c>
      <c r="L312" s="13">
        <v>1502</v>
      </c>
      <c r="M312" s="13">
        <v>1555</v>
      </c>
      <c r="N312" s="13">
        <v>1671</v>
      </c>
      <c r="O312" s="13">
        <v>1732</v>
      </c>
      <c r="P312" s="13">
        <v>1736</v>
      </c>
      <c r="Q312" s="13">
        <v>1758</v>
      </c>
      <c r="R312" s="13">
        <v>1888</v>
      </c>
      <c r="S312" s="13">
        <v>2007</v>
      </c>
      <c r="T312" s="13">
        <v>2112</v>
      </c>
      <c r="U312" s="13">
        <v>2190</v>
      </c>
      <c r="V312" s="13">
        <v>2280</v>
      </c>
      <c r="W312" s="13">
        <v>2400</v>
      </c>
      <c r="X312" s="47">
        <f t="shared" si="201"/>
        <v>5.4144745263725147E-2</v>
      </c>
    </row>
    <row r="313" spans="1:24" hidden="1" x14ac:dyDescent="0.25">
      <c r="A313" s="21" t="s">
        <v>179</v>
      </c>
      <c r="B313" s="21" t="s">
        <v>106</v>
      </c>
      <c r="C313" s="13">
        <v>541</v>
      </c>
      <c r="D313" s="13">
        <v>606</v>
      </c>
      <c r="E313" s="13">
        <v>640</v>
      </c>
      <c r="F313" s="13">
        <v>708</v>
      </c>
      <c r="G313" s="13">
        <v>789</v>
      </c>
      <c r="H313" s="13">
        <v>830</v>
      </c>
      <c r="I313" s="13">
        <v>905</v>
      </c>
      <c r="J313" s="13">
        <v>947</v>
      </c>
      <c r="K313" s="13">
        <v>956</v>
      </c>
      <c r="L313" s="13">
        <v>995</v>
      </c>
      <c r="M313" s="13">
        <v>1043</v>
      </c>
      <c r="N313" s="13">
        <v>1081</v>
      </c>
      <c r="O313" s="13">
        <v>1125</v>
      </c>
      <c r="P313" s="13">
        <v>1143</v>
      </c>
      <c r="Q313" s="13">
        <v>1215</v>
      </c>
      <c r="R313" s="13">
        <v>1253</v>
      </c>
      <c r="S313" s="13">
        <v>1211</v>
      </c>
      <c r="T313" s="13">
        <v>1182</v>
      </c>
      <c r="U313" s="13">
        <v>1194</v>
      </c>
      <c r="V313" s="13">
        <v>1227</v>
      </c>
      <c r="W313" s="13">
        <v>1253</v>
      </c>
      <c r="X313" s="47">
        <f t="shared" si="201"/>
        <v>4.2888048077240448E-2</v>
      </c>
    </row>
    <row r="314" spans="1:24" hidden="1" x14ac:dyDescent="0.25">
      <c r="A314" s="43" t="s">
        <v>180</v>
      </c>
      <c r="B314" s="21" t="s">
        <v>106</v>
      </c>
      <c r="C314" s="13">
        <f t="shared" ref="C314:W314" si="202">C311+C310+C309+C307+C306</f>
        <v>865</v>
      </c>
      <c r="D314" s="13">
        <f t="shared" si="202"/>
        <v>932</v>
      </c>
      <c r="E314" s="13">
        <f t="shared" si="202"/>
        <v>1016</v>
      </c>
      <c r="F314" s="13">
        <f t="shared" si="202"/>
        <v>1081</v>
      </c>
      <c r="G314" s="13">
        <f t="shared" si="202"/>
        <v>1121</v>
      </c>
      <c r="H314" s="13">
        <f t="shared" si="202"/>
        <v>1209</v>
      </c>
      <c r="I314" s="13">
        <f t="shared" si="202"/>
        <v>1243</v>
      </c>
      <c r="J314" s="13">
        <f t="shared" si="202"/>
        <v>1318</v>
      </c>
      <c r="K314" s="13">
        <f t="shared" si="202"/>
        <v>1361</v>
      </c>
      <c r="L314" s="13">
        <f t="shared" si="202"/>
        <v>1418</v>
      </c>
      <c r="M314" s="13">
        <f t="shared" si="202"/>
        <v>1471</v>
      </c>
      <c r="N314" s="13">
        <f t="shared" si="202"/>
        <v>1501</v>
      </c>
      <c r="O314" s="13">
        <f t="shared" si="202"/>
        <v>1576</v>
      </c>
      <c r="P314" s="13">
        <f t="shared" si="202"/>
        <v>1607</v>
      </c>
      <c r="Q314" s="13">
        <f t="shared" si="202"/>
        <v>1648</v>
      </c>
      <c r="R314" s="13">
        <f t="shared" si="202"/>
        <v>1767</v>
      </c>
      <c r="S314" s="13">
        <f t="shared" si="202"/>
        <v>1846</v>
      </c>
      <c r="T314" s="13">
        <f t="shared" si="202"/>
        <v>1818</v>
      </c>
      <c r="U314" s="13">
        <f t="shared" si="202"/>
        <v>1918</v>
      </c>
      <c r="V314" s="13">
        <f t="shared" si="202"/>
        <v>1971</v>
      </c>
      <c r="W314" s="13">
        <f t="shared" si="202"/>
        <v>2132</v>
      </c>
      <c r="X314" s="47">
        <f t="shared" si="201"/>
        <v>4.6136980864118105E-2</v>
      </c>
    </row>
    <row r="315" spans="1:24" hidden="1" x14ac:dyDescent="0.25">
      <c r="A315" s="43" t="s">
        <v>181</v>
      </c>
      <c r="B315" s="21" t="s">
        <v>106</v>
      </c>
      <c r="C315" s="13">
        <f t="shared" ref="C315:W315" si="203">C314+C313+C312+C308+C305</f>
        <v>4127</v>
      </c>
      <c r="D315" s="13">
        <f t="shared" si="203"/>
        <v>4545</v>
      </c>
      <c r="E315" s="13">
        <f t="shared" si="203"/>
        <v>4872</v>
      </c>
      <c r="F315" s="13">
        <f t="shared" si="203"/>
        <v>5223</v>
      </c>
      <c r="G315" s="13">
        <f t="shared" si="203"/>
        <v>5584</v>
      </c>
      <c r="H315" s="13">
        <f t="shared" si="203"/>
        <v>5932</v>
      </c>
      <c r="I315" s="13">
        <f t="shared" si="203"/>
        <v>6365</v>
      </c>
      <c r="J315" s="13">
        <f t="shared" si="203"/>
        <v>6654</v>
      </c>
      <c r="K315" s="13">
        <f t="shared" si="203"/>
        <v>6929</v>
      </c>
      <c r="L315" s="13">
        <f t="shared" si="203"/>
        <v>7104</v>
      </c>
      <c r="M315" s="13">
        <f t="shared" si="203"/>
        <v>7405</v>
      </c>
      <c r="N315" s="13">
        <f t="shared" si="203"/>
        <v>7581</v>
      </c>
      <c r="O315" s="13">
        <f t="shared" si="203"/>
        <v>7824</v>
      </c>
      <c r="P315" s="13">
        <f t="shared" si="203"/>
        <v>7928</v>
      </c>
      <c r="Q315" s="13">
        <f t="shared" si="203"/>
        <v>8175</v>
      </c>
      <c r="R315" s="13">
        <f t="shared" si="203"/>
        <v>8579</v>
      </c>
      <c r="S315" s="13">
        <f t="shared" si="203"/>
        <v>8944</v>
      </c>
      <c r="T315" s="13">
        <f t="shared" si="203"/>
        <v>9189</v>
      </c>
      <c r="U315" s="13">
        <f t="shared" si="203"/>
        <v>9491</v>
      </c>
      <c r="V315" s="13">
        <f t="shared" si="203"/>
        <v>9918</v>
      </c>
      <c r="W315" s="13">
        <f t="shared" si="203"/>
        <v>10514</v>
      </c>
      <c r="X315" s="47">
        <f t="shared" si="201"/>
        <v>4.7868234527407738E-2</v>
      </c>
    </row>
    <row r="316" spans="1:24" hidden="1" x14ac:dyDescent="0.25">
      <c r="A316" s="21" t="s">
        <v>171</v>
      </c>
      <c r="B316" s="21" t="s">
        <v>137</v>
      </c>
      <c r="C316" s="13">
        <v>230</v>
      </c>
      <c r="D316" s="13">
        <v>244</v>
      </c>
      <c r="E316" s="13">
        <v>263</v>
      </c>
      <c r="F316" s="13">
        <v>276</v>
      </c>
      <c r="G316" s="13">
        <v>296</v>
      </c>
      <c r="H316" s="13">
        <v>300</v>
      </c>
      <c r="I316" s="13">
        <v>318</v>
      </c>
      <c r="J316" s="13">
        <v>340</v>
      </c>
      <c r="K316" s="13">
        <v>343</v>
      </c>
      <c r="L316" s="13">
        <v>325</v>
      </c>
      <c r="M316" s="13">
        <v>325</v>
      </c>
      <c r="N316" s="13">
        <v>335</v>
      </c>
      <c r="O316" s="13">
        <v>340</v>
      </c>
      <c r="P316" s="13">
        <v>343</v>
      </c>
      <c r="Q316" s="13">
        <v>368</v>
      </c>
      <c r="R316" s="13">
        <v>399</v>
      </c>
      <c r="S316" s="13">
        <v>420</v>
      </c>
      <c r="T316" s="13">
        <v>412</v>
      </c>
      <c r="U316" s="13">
        <v>444</v>
      </c>
      <c r="V316" s="13">
        <v>448</v>
      </c>
      <c r="W316" s="13">
        <v>437</v>
      </c>
      <c r="X316" s="47">
        <f t="shared" ref="X316:X326" si="204">_xlfn.RRI(20,C316,W316)</f>
        <v>3.2613218237363961E-2</v>
      </c>
    </row>
    <row r="317" spans="1:24" hidden="1" x14ac:dyDescent="0.25">
      <c r="A317" s="21" t="s">
        <v>172</v>
      </c>
      <c r="B317" s="21" t="s">
        <v>137</v>
      </c>
      <c r="C317" s="13">
        <v>102</v>
      </c>
      <c r="D317" s="13">
        <v>98</v>
      </c>
      <c r="E317" s="13">
        <v>114</v>
      </c>
      <c r="F317" s="13">
        <v>122</v>
      </c>
      <c r="G317" s="13">
        <v>131</v>
      </c>
      <c r="H317" s="13">
        <v>141</v>
      </c>
      <c r="I317" s="13">
        <v>153</v>
      </c>
      <c r="J317" s="13">
        <v>172</v>
      </c>
      <c r="K317" s="13">
        <v>158</v>
      </c>
      <c r="L317" s="13">
        <v>148</v>
      </c>
      <c r="M317" s="13">
        <v>142</v>
      </c>
      <c r="N317" s="13">
        <v>142</v>
      </c>
      <c r="O317" s="13">
        <v>149</v>
      </c>
      <c r="P317" s="13">
        <v>151</v>
      </c>
      <c r="Q317" s="13">
        <v>157</v>
      </c>
      <c r="R317" s="13">
        <v>165</v>
      </c>
      <c r="S317" s="13">
        <v>170</v>
      </c>
      <c r="T317" s="13">
        <v>172</v>
      </c>
      <c r="U317" s="13">
        <v>179</v>
      </c>
      <c r="V317" s="13">
        <v>181</v>
      </c>
      <c r="W317" s="13">
        <v>171</v>
      </c>
      <c r="X317" s="47">
        <f t="shared" si="204"/>
        <v>2.6171141235024287E-2</v>
      </c>
    </row>
    <row r="318" spans="1:24" hidden="1" x14ac:dyDescent="0.25">
      <c r="A318" s="21" t="s">
        <v>173</v>
      </c>
      <c r="B318" s="21" t="s">
        <v>137</v>
      </c>
      <c r="C318" s="13">
        <v>54</v>
      </c>
      <c r="D318" s="13">
        <v>60</v>
      </c>
      <c r="E318" s="13">
        <v>75</v>
      </c>
      <c r="F318" s="13">
        <v>90</v>
      </c>
      <c r="G318" s="13">
        <v>106</v>
      </c>
      <c r="H318" s="13">
        <v>122</v>
      </c>
      <c r="I318" s="13">
        <v>130</v>
      </c>
      <c r="J318" s="13">
        <v>151</v>
      </c>
      <c r="K318" s="13">
        <v>164</v>
      </c>
      <c r="L318" s="13">
        <v>183</v>
      </c>
      <c r="M318" s="13">
        <v>199</v>
      </c>
      <c r="N318" s="13">
        <v>224</v>
      </c>
      <c r="O318" s="13">
        <v>241</v>
      </c>
      <c r="P318" s="13">
        <v>258</v>
      </c>
      <c r="Q318" s="13">
        <v>267</v>
      </c>
      <c r="R318" s="13">
        <v>280</v>
      </c>
      <c r="S318" s="13">
        <v>303</v>
      </c>
      <c r="T318" s="13">
        <v>324</v>
      </c>
      <c r="U318" s="13">
        <v>351</v>
      </c>
      <c r="V318" s="13">
        <v>374</v>
      </c>
      <c r="W318" s="13">
        <v>408</v>
      </c>
      <c r="X318" s="47">
        <f t="shared" si="204"/>
        <v>0.1064029375219917</v>
      </c>
    </row>
    <row r="319" spans="1:24" hidden="1" x14ac:dyDescent="0.25">
      <c r="A319" s="21" t="s">
        <v>174</v>
      </c>
      <c r="B319" s="21" t="s">
        <v>137</v>
      </c>
      <c r="C319" s="13">
        <v>1079</v>
      </c>
      <c r="D319" s="13">
        <v>1182</v>
      </c>
      <c r="E319" s="13">
        <v>1329</v>
      </c>
      <c r="F319" s="13">
        <v>1366</v>
      </c>
      <c r="G319" s="13">
        <v>1480</v>
      </c>
      <c r="H319" s="13">
        <v>1542</v>
      </c>
      <c r="I319" s="13">
        <v>1619</v>
      </c>
      <c r="J319" s="13">
        <v>1754</v>
      </c>
      <c r="K319" s="13">
        <v>1884</v>
      </c>
      <c r="L319" s="13">
        <v>1914</v>
      </c>
      <c r="M319" s="13">
        <v>1952</v>
      </c>
      <c r="N319" s="13">
        <v>2015</v>
      </c>
      <c r="O319" s="13">
        <v>2003</v>
      </c>
      <c r="P319" s="13">
        <v>2166</v>
      </c>
      <c r="Q319" s="13">
        <v>2329</v>
      </c>
      <c r="R319" s="13">
        <v>2385</v>
      </c>
      <c r="S319" s="13">
        <v>2563</v>
      </c>
      <c r="T319" s="13">
        <v>2662</v>
      </c>
      <c r="U319" s="13">
        <v>2716</v>
      </c>
      <c r="V319" s="13">
        <v>2768</v>
      </c>
      <c r="W319" s="13">
        <v>2817</v>
      </c>
      <c r="X319" s="47">
        <f t="shared" si="204"/>
        <v>4.9151655153297336E-2</v>
      </c>
    </row>
    <row r="320" spans="1:24" hidden="1" x14ac:dyDescent="0.25">
      <c r="A320" s="21" t="s">
        <v>175</v>
      </c>
      <c r="B320" s="21" t="s">
        <v>137</v>
      </c>
      <c r="C320" s="13">
        <v>117</v>
      </c>
      <c r="D320" s="13">
        <v>127</v>
      </c>
      <c r="E320" s="13">
        <v>130</v>
      </c>
      <c r="F320" s="13">
        <v>138</v>
      </c>
      <c r="G320" s="13">
        <v>148</v>
      </c>
      <c r="H320" s="13">
        <v>156</v>
      </c>
      <c r="I320" s="13">
        <v>151</v>
      </c>
      <c r="J320" s="13">
        <v>168</v>
      </c>
      <c r="K320" s="13">
        <v>182</v>
      </c>
      <c r="L320" s="13">
        <v>194</v>
      </c>
      <c r="M320" s="13">
        <v>208</v>
      </c>
      <c r="N320" s="13">
        <v>224</v>
      </c>
      <c r="O320" s="13">
        <v>242</v>
      </c>
      <c r="P320" s="13">
        <v>240</v>
      </c>
      <c r="Q320" s="13">
        <v>236</v>
      </c>
      <c r="R320" s="13">
        <v>235</v>
      </c>
      <c r="S320" s="13">
        <v>238</v>
      </c>
      <c r="T320" s="13">
        <v>235</v>
      </c>
      <c r="U320" s="13">
        <v>245</v>
      </c>
      <c r="V320" s="13">
        <v>260</v>
      </c>
      <c r="W320" s="13">
        <v>298</v>
      </c>
      <c r="X320" s="47">
        <f t="shared" si="204"/>
        <v>4.7855796409519424E-2</v>
      </c>
    </row>
    <row r="321" spans="1:24" hidden="1" x14ac:dyDescent="0.25">
      <c r="A321" s="21" t="s">
        <v>176</v>
      </c>
      <c r="B321" s="21" t="s">
        <v>137</v>
      </c>
      <c r="C321" s="13">
        <v>110</v>
      </c>
      <c r="D321" s="13">
        <v>120</v>
      </c>
      <c r="E321" s="13">
        <v>135</v>
      </c>
      <c r="F321" s="13">
        <v>134</v>
      </c>
      <c r="G321" s="13">
        <v>134</v>
      </c>
      <c r="H321" s="13">
        <v>142</v>
      </c>
      <c r="I321" s="13">
        <v>149</v>
      </c>
      <c r="J321" s="13">
        <v>151</v>
      </c>
      <c r="K321" s="13">
        <v>152</v>
      </c>
      <c r="L321" s="13">
        <v>171</v>
      </c>
      <c r="M321" s="13">
        <v>200</v>
      </c>
      <c r="N321" s="13">
        <v>211</v>
      </c>
      <c r="O321" s="13">
        <v>219</v>
      </c>
      <c r="P321" s="13">
        <v>227</v>
      </c>
      <c r="Q321" s="13">
        <v>258</v>
      </c>
      <c r="R321" s="13">
        <v>282</v>
      </c>
      <c r="S321" s="13">
        <v>298</v>
      </c>
      <c r="T321" s="13">
        <v>329</v>
      </c>
      <c r="U321" s="13">
        <v>331</v>
      </c>
      <c r="V321" s="13">
        <v>363</v>
      </c>
      <c r="W321" s="13">
        <v>339</v>
      </c>
      <c r="X321" s="47">
        <f t="shared" si="204"/>
        <v>5.788960731424253E-2</v>
      </c>
    </row>
    <row r="322" spans="1:24" hidden="1" x14ac:dyDescent="0.25">
      <c r="A322" s="21" t="s">
        <v>177</v>
      </c>
      <c r="B322" s="21" t="s">
        <v>137</v>
      </c>
      <c r="C322" s="13">
        <v>115</v>
      </c>
      <c r="D322" s="13">
        <v>123</v>
      </c>
      <c r="E322" s="13">
        <v>140</v>
      </c>
      <c r="F322" s="13">
        <v>149</v>
      </c>
      <c r="G322" s="13">
        <v>161</v>
      </c>
      <c r="H322" s="13">
        <v>164</v>
      </c>
      <c r="I322" s="13">
        <v>172</v>
      </c>
      <c r="J322" s="13">
        <v>187</v>
      </c>
      <c r="K322" s="13">
        <v>202</v>
      </c>
      <c r="L322" s="13">
        <v>214</v>
      </c>
      <c r="M322" s="13">
        <v>230</v>
      </c>
      <c r="N322" s="13">
        <v>231</v>
      </c>
      <c r="O322" s="13">
        <v>247</v>
      </c>
      <c r="P322" s="13">
        <v>251</v>
      </c>
      <c r="Q322" s="13">
        <v>255</v>
      </c>
      <c r="R322" s="13">
        <v>258</v>
      </c>
      <c r="S322" s="13">
        <v>269</v>
      </c>
      <c r="T322" s="13">
        <v>277</v>
      </c>
      <c r="U322" s="13">
        <v>302</v>
      </c>
      <c r="V322" s="13">
        <v>313</v>
      </c>
      <c r="W322" s="13">
        <v>341</v>
      </c>
      <c r="X322" s="47">
        <f t="shared" si="204"/>
        <v>5.5851465210291273E-2</v>
      </c>
    </row>
    <row r="323" spans="1:24" hidden="1" x14ac:dyDescent="0.25">
      <c r="A323" s="21" t="s">
        <v>178</v>
      </c>
      <c r="B323" s="21" t="s">
        <v>137</v>
      </c>
      <c r="C323" s="13">
        <v>1057</v>
      </c>
      <c r="D323" s="13">
        <v>1129</v>
      </c>
      <c r="E323" s="13">
        <v>1219</v>
      </c>
      <c r="F323" s="13">
        <v>1381</v>
      </c>
      <c r="G323" s="13">
        <v>1457</v>
      </c>
      <c r="H323" s="13">
        <v>1546</v>
      </c>
      <c r="I323" s="13">
        <v>1574</v>
      </c>
      <c r="J323" s="13">
        <v>1604</v>
      </c>
      <c r="K323" s="13">
        <v>1618</v>
      </c>
      <c r="L323" s="13">
        <v>1642</v>
      </c>
      <c r="M323" s="13">
        <v>1636</v>
      </c>
      <c r="N323" s="13">
        <v>1676</v>
      </c>
      <c r="O323" s="13">
        <v>1696</v>
      </c>
      <c r="P323" s="13">
        <v>1739</v>
      </c>
      <c r="Q323" s="13">
        <v>1867</v>
      </c>
      <c r="R323" s="13">
        <v>1909</v>
      </c>
      <c r="S323" s="13">
        <v>2019</v>
      </c>
      <c r="T323" s="13">
        <v>2109</v>
      </c>
      <c r="U323" s="13">
        <v>2173</v>
      </c>
      <c r="V323" s="13">
        <v>2211</v>
      </c>
      <c r="W323" s="13">
        <v>2301</v>
      </c>
      <c r="X323" s="47">
        <f t="shared" si="204"/>
        <v>3.9661786743430127E-2</v>
      </c>
    </row>
    <row r="324" spans="1:24" hidden="1" x14ac:dyDescent="0.25">
      <c r="A324" s="21" t="s">
        <v>179</v>
      </c>
      <c r="B324" s="21" t="s">
        <v>137</v>
      </c>
      <c r="C324" s="13">
        <v>529</v>
      </c>
      <c r="D324" s="13">
        <v>591</v>
      </c>
      <c r="E324" s="13">
        <v>668</v>
      </c>
      <c r="F324" s="13">
        <v>721</v>
      </c>
      <c r="G324" s="13">
        <v>754</v>
      </c>
      <c r="H324" s="13">
        <v>797</v>
      </c>
      <c r="I324" s="13">
        <v>886</v>
      </c>
      <c r="J324" s="13">
        <v>908</v>
      </c>
      <c r="K324" s="13">
        <v>913</v>
      </c>
      <c r="L324" s="13">
        <v>905</v>
      </c>
      <c r="M324" s="13">
        <v>897</v>
      </c>
      <c r="N324" s="13">
        <v>917</v>
      </c>
      <c r="O324" s="13">
        <v>919</v>
      </c>
      <c r="P324" s="13">
        <v>883</v>
      </c>
      <c r="Q324" s="13">
        <v>986</v>
      </c>
      <c r="R324" s="13">
        <v>1075</v>
      </c>
      <c r="S324" s="13">
        <v>1097</v>
      </c>
      <c r="T324" s="13">
        <v>1121</v>
      </c>
      <c r="U324" s="13">
        <v>1153</v>
      </c>
      <c r="V324" s="13">
        <v>1196</v>
      </c>
      <c r="W324" s="13">
        <v>1236</v>
      </c>
      <c r="X324" s="47">
        <f t="shared" si="204"/>
        <v>4.3345482419789638E-2</v>
      </c>
    </row>
    <row r="325" spans="1:24" hidden="1" x14ac:dyDescent="0.25">
      <c r="A325" s="43" t="s">
        <v>180</v>
      </c>
      <c r="B325" s="21" t="s">
        <v>137</v>
      </c>
      <c r="C325" s="13">
        <f t="shared" ref="C325:W325" si="205">C309+C310+C320+C321+C322</f>
        <v>935</v>
      </c>
      <c r="D325" s="13">
        <f t="shared" si="205"/>
        <v>1018</v>
      </c>
      <c r="E325" s="13">
        <f t="shared" si="205"/>
        <v>1110</v>
      </c>
      <c r="F325" s="13">
        <f t="shared" si="205"/>
        <v>1160</v>
      </c>
      <c r="G325" s="13">
        <f t="shared" si="205"/>
        <v>1202</v>
      </c>
      <c r="H325" s="13">
        <f t="shared" si="205"/>
        <v>1270</v>
      </c>
      <c r="I325" s="13">
        <f t="shared" si="205"/>
        <v>1291</v>
      </c>
      <c r="J325" s="13">
        <f t="shared" si="205"/>
        <v>1366</v>
      </c>
      <c r="K325" s="13">
        <f t="shared" si="205"/>
        <v>1407</v>
      </c>
      <c r="L325" s="13">
        <f t="shared" si="205"/>
        <v>1497</v>
      </c>
      <c r="M325" s="13">
        <f t="shared" si="205"/>
        <v>1600</v>
      </c>
      <c r="N325" s="13">
        <f t="shared" si="205"/>
        <v>1630</v>
      </c>
      <c r="O325" s="13">
        <f t="shared" si="205"/>
        <v>1701</v>
      </c>
      <c r="P325" s="13">
        <f t="shared" si="205"/>
        <v>1736</v>
      </c>
      <c r="Q325" s="13">
        <f t="shared" si="205"/>
        <v>1784</v>
      </c>
      <c r="R325" s="13">
        <f t="shared" si="205"/>
        <v>1867</v>
      </c>
      <c r="S325" s="13">
        <f t="shared" si="205"/>
        <v>1944</v>
      </c>
      <c r="T325" s="13">
        <f t="shared" si="205"/>
        <v>1920</v>
      </c>
      <c r="U325" s="13">
        <f t="shared" si="205"/>
        <v>2028</v>
      </c>
      <c r="V325" s="13">
        <f t="shared" si="205"/>
        <v>2100</v>
      </c>
      <c r="W325" s="13">
        <f t="shared" si="205"/>
        <v>2262</v>
      </c>
      <c r="X325" s="47">
        <f t="shared" si="204"/>
        <v>4.516305461509873E-2</v>
      </c>
    </row>
    <row r="326" spans="1:24" hidden="1" x14ac:dyDescent="0.25">
      <c r="A326" s="43" t="s">
        <v>181</v>
      </c>
      <c r="B326" s="21" t="s">
        <v>137</v>
      </c>
      <c r="C326" s="13">
        <f t="shared" ref="C326:W326" si="206">C308+C319+C323+C325</f>
        <v>4763</v>
      </c>
      <c r="D326" s="13">
        <f t="shared" si="206"/>
        <v>5196</v>
      </c>
      <c r="E326" s="13">
        <f t="shared" si="206"/>
        <v>5631</v>
      </c>
      <c r="F326" s="13">
        <f t="shared" si="206"/>
        <v>5996</v>
      </c>
      <c r="G326" s="13">
        <f t="shared" si="206"/>
        <v>6370</v>
      </c>
      <c r="H326" s="13">
        <f t="shared" si="206"/>
        <v>6785</v>
      </c>
      <c r="I326" s="13">
        <f t="shared" si="206"/>
        <v>7128</v>
      </c>
      <c r="J326" s="13">
        <f t="shared" si="206"/>
        <v>7445</v>
      </c>
      <c r="K326" s="13">
        <f t="shared" si="206"/>
        <v>7746</v>
      </c>
      <c r="L326" s="13">
        <f t="shared" si="206"/>
        <v>7962</v>
      </c>
      <c r="M326" s="13">
        <f t="shared" si="206"/>
        <v>8210</v>
      </c>
      <c r="N326" s="13">
        <f t="shared" si="206"/>
        <v>8339</v>
      </c>
      <c r="O326" s="13">
        <f t="shared" si="206"/>
        <v>8475</v>
      </c>
      <c r="P326" s="13">
        <f t="shared" si="206"/>
        <v>8755</v>
      </c>
      <c r="Q326" s="13">
        <f t="shared" si="206"/>
        <v>9193</v>
      </c>
      <c r="R326" s="13">
        <f t="shared" si="206"/>
        <v>9481</v>
      </c>
      <c r="S326" s="13">
        <f t="shared" si="206"/>
        <v>10039</v>
      </c>
      <c r="T326" s="13">
        <f t="shared" si="206"/>
        <v>10388</v>
      </c>
      <c r="U326" s="13">
        <f t="shared" si="206"/>
        <v>10714</v>
      </c>
      <c r="V326" s="13">
        <f t="shared" si="206"/>
        <v>11118</v>
      </c>
      <c r="W326" s="13">
        <f t="shared" si="206"/>
        <v>11687</v>
      </c>
      <c r="X326" s="47">
        <f t="shared" si="204"/>
        <v>4.5902312255819755E-2</v>
      </c>
    </row>
    <row r="327" spans="1:24" hidden="1" x14ac:dyDescent="0.25">
      <c r="A327" s="21" t="s">
        <v>171</v>
      </c>
      <c r="B327" s="21" t="s">
        <v>85</v>
      </c>
      <c r="C327" s="13">
        <v>251</v>
      </c>
      <c r="D327" s="13">
        <v>285</v>
      </c>
      <c r="E327" s="13">
        <v>328</v>
      </c>
      <c r="F327" s="13">
        <v>343</v>
      </c>
      <c r="G327" s="13">
        <v>375</v>
      </c>
      <c r="H327" s="13">
        <v>402</v>
      </c>
      <c r="I327" s="13">
        <v>432</v>
      </c>
      <c r="J327" s="13">
        <v>441</v>
      </c>
      <c r="K327" s="13">
        <v>467</v>
      </c>
      <c r="L327" s="13">
        <v>488</v>
      </c>
      <c r="M327" s="13">
        <v>500</v>
      </c>
      <c r="N327" s="13">
        <v>514</v>
      </c>
      <c r="O327" s="13">
        <v>520</v>
      </c>
      <c r="P327" s="13">
        <v>522</v>
      </c>
      <c r="Q327" s="13">
        <v>544</v>
      </c>
      <c r="R327" s="13">
        <v>578</v>
      </c>
      <c r="S327" s="13">
        <v>607</v>
      </c>
      <c r="T327" s="13">
        <v>613</v>
      </c>
      <c r="U327" s="13">
        <v>643</v>
      </c>
      <c r="V327" s="13">
        <v>652</v>
      </c>
      <c r="W327" s="13">
        <v>648</v>
      </c>
      <c r="X327" s="47">
        <f t="shared" ref="X327:X337" si="207">_xlfn.RRI(20,C327,W327)</f>
        <v>4.8564292322564429E-2</v>
      </c>
    </row>
    <row r="328" spans="1:24" hidden="1" x14ac:dyDescent="0.25">
      <c r="A328" s="21" t="s">
        <v>172</v>
      </c>
      <c r="B328" s="21" t="s">
        <v>85</v>
      </c>
      <c r="C328" s="13">
        <v>99</v>
      </c>
      <c r="D328" s="13">
        <v>95</v>
      </c>
      <c r="E328" s="13">
        <v>108</v>
      </c>
      <c r="F328" s="13">
        <v>114</v>
      </c>
      <c r="G328" s="13">
        <v>126</v>
      </c>
      <c r="H328" s="13">
        <v>143</v>
      </c>
      <c r="I328" s="13">
        <v>156</v>
      </c>
      <c r="J328" s="13">
        <v>166</v>
      </c>
      <c r="K328" s="13">
        <v>163</v>
      </c>
      <c r="L328" s="13">
        <v>163</v>
      </c>
      <c r="M328" s="13">
        <v>158</v>
      </c>
      <c r="N328" s="13">
        <v>159</v>
      </c>
      <c r="O328" s="13">
        <v>168</v>
      </c>
      <c r="P328" s="13">
        <v>172</v>
      </c>
      <c r="Q328" s="13">
        <v>176</v>
      </c>
      <c r="R328" s="13">
        <v>183</v>
      </c>
      <c r="S328" s="13">
        <v>193</v>
      </c>
      <c r="T328" s="13">
        <v>196</v>
      </c>
      <c r="U328" s="13">
        <v>205</v>
      </c>
      <c r="V328" s="13">
        <v>212</v>
      </c>
      <c r="W328" s="13">
        <v>197</v>
      </c>
      <c r="X328" s="47">
        <f t="shared" si="207"/>
        <v>3.5002864069249684E-2</v>
      </c>
    </row>
    <row r="329" spans="1:24" hidden="1" x14ac:dyDescent="0.25">
      <c r="A329" s="21" t="s">
        <v>173</v>
      </c>
      <c r="B329" s="21" t="s">
        <v>85</v>
      </c>
      <c r="C329" s="13">
        <v>127</v>
      </c>
      <c r="D329" s="13">
        <v>132</v>
      </c>
      <c r="E329" s="13">
        <v>131</v>
      </c>
      <c r="F329" s="13">
        <v>139</v>
      </c>
      <c r="G329" s="13">
        <v>144</v>
      </c>
      <c r="H329" s="13">
        <v>147</v>
      </c>
      <c r="I329" s="13">
        <v>156</v>
      </c>
      <c r="J329" s="13">
        <v>167</v>
      </c>
      <c r="K329" s="13">
        <v>180</v>
      </c>
      <c r="L329" s="13">
        <v>192</v>
      </c>
      <c r="M329" s="13">
        <v>200</v>
      </c>
      <c r="N329" s="13">
        <v>208</v>
      </c>
      <c r="O329" s="13">
        <v>221</v>
      </c>
      <c r="P329" s="13">
        <v>237</v>
      </c>
      <c r="Q329" s="13">
        <v>263</v>
      </c>
      <c r="R329" s="13">
        <v>283</v>
      </c>
      <c r="S329" s="13">
        <v>307</v>
      </c>
      <c r="T329" s="13">
        <v>344</v>
      </c>
      <c r="U329" s="13">
        <v>352</v>
      </c>
      <c r="V329" s="13">
        <v>361</v>
      </c>
      <c r="W329" s="13">
        <v>397</v>
      </c>
      <c r="X329" s="47">
        <f t="shared" si="207"/>
        <v>5.8642534629382626E-2</v>
      </c>
    </row>
    <row r="330" spans="1:24" hidden="1" x14ac:dyDescent="0.25">
      <c r="A330" s="21" t="s">
        <v>174</v>
      </c>
      <c r="B330" s="21" t="s">
        <v>85</v>
      </c>
      <c r="C330" s="13">
        <v>1356</v>
      </c>
      <c r="D330" s="13">
        <v>1454</v>
      </c>
      <c r="E330" s="13">
        <v>1620</v>
      </c>
      <c r="F330" s="13">
        <v>1828</v>
      </c>
      <c r="G330" s="13">
        <v>1994</v>
      </c>
      <c r="H330" s="13">
        <v>2190</v>
      </c>
      <c r="I330" s="13">
        <v>2467</v>
      </c>
      <c r="J330" s="13">
        <v>2690</v>
      </c>
      <c r="K330" s="13">
        <v>2815</v>
      </c>
      <c r="L330" s="13">
        <v>3120</v>
      </c>
      <c r="M330" s="13">
        <v>3313</v>
      </c>
      <c r="N330" s="13">
        <v>3383</v>
      </c>
      <c r="O330" s="13">
        <v>3446</v>
      </c>
      <c r="P330" s="13">
        <v>3552</v>
      </c>
      <c r="Q330" s="13">
        <v>3604</v>
      </c>
      <c r="R330" s="13">
        <v>3762</v>
      </c>
      <c r="S330" s="13">
        <v>3936</v>
      </c>
      <c r="T330" s="13">
        <v>4174</v>
      </c>
      <c r="U330" s="13">
        <v>4395</v>
      </c>
      <c r="V330" s="13">
        <v>4534</v>
      </c>
      <c r="W330" s="13">
        <v>4665</v>
      </c>
      <c r="X330" s="47">
        <f t="shared" si="207"/>
        <v>6.3725567361719415E-2</v>
      </c>
    </row>
    <row r="331" spans="1:24" hidden="1" x14ac:dyDescent="0.25">
      <c r="A331" s="21" t="s">
        <v>175</v>
      </c>
      <c r="B331" s="21" t="s">
        <v>85</v>
      </c>
      <c r="C331" s="13">
        <v>341</v>
      </c>
      <c r="D331" s="13">
        <v>357</v>
      </c>
      <c r="E331" s="13">
        <v>389</v>
      </c>
      <c r="F331" s="13">
        <v>408</v>
      </c>
      <c r="G331" s="13">
        <v>432</v>
      </c>
      <c r="H331" s="13">
        <v>461</v>
      </c>
      <c r="I331" s="13">
        <v>473</v>
      </c>
      <c r="J331" s="13">
        <v>496</v>
      </c>
      <c r="K331" s="13">
        <v>524</v>
      </c>
      <c r="L331" s="13">
        <v>536</v>
      </c>
      <c r="M331" s="13">
        <v>548</v>
      </c>
      <c r="N331" s="13">
        <v>563</v>
      </c>
      <c r="O331" s="13">
        <v>570</v>
      </c>
      <c r="P331" s="13">
        <v>577</v>
      </c>
      <c r="Q331" s="13">
        <v>594</v>
      </c>
      <c r="R331" s="13">
        <v>602</v>
      </c>
      <c r="S331" s="13">
        <v>629</v>
      </c>
      <c r="T331" s="13">
        <v>641</v>
      </c>
      <c r="U331" s="13">
        <v>661</v>
      </c>
      <c r="V331" s="13">
        <v>676</v>
      </c>
      <c r="W331" s="13">
        <v>800</v>
      </c>
      <c r="X331" s="47">
        <f t="shared" si="207"/>
        <v>4.3558453273024877E-2</v>
      </c>
    </row>
    <row r="332" spans="1:24" hidden="1" x14ac:dyDescent="0.25">
      <c r="A332" s="21" t="s">
        <v>176</v>
      </c>
      <c r="B332" s="21" t="s">
        <v>85</v>
      </c>
      <c r="C332" s="13">
        <v>254</v>
      </c>
      <c r="D332" s="13">
        <v>258</v>
      </c>
      <c r="E332" s="13">
        <v>274</v>
      </c>
      <c r="F332" s="13">
        <v>278</v>
      </c>
      <c r="G332" s="13">
        <v>313</v>
      </c>
      <c r="H332" s="13">
        <v>339</v>
      </c>
      <c r="I332" s="13">
        <v>363</v>
      </c>
      <c r="J332" s="13">
        <v>390</v>
      </c>
      <c r="K332" s="13">
        <v>421</v>
      </c>
      <c r="L332" s="13">
        <v>455</v>
      </c>
      <c r="M332" s="13">
        <v>479</v>
      </c>
      <c r="N332" s="13">
        <v>509</v>
      </c>
      <c r="O332" s="13">
        <v>567</v>
      </c>
      <c r="P332" s="13">
        <v>618</v>
      </c>
      <c r="Q332" s="13">
        <v>609</v>
      </c>
      <c r="R332" s="13">
        <v>638</v>
      </c>
      <c r="S332" s="13">
        <v>690</v>
      </c>
      <c r="T332" s="13">
        <v>742</v>
      </c>
      <c r="U332" s="13">
        <v>744</v>
      </c>
      <c r="V332" s="13">
        <v>761</v>
      </c>
      <c r="W332" s="13">
        <v>810</v>
      </c>
      <c r="X332" s="47">
        <f t="shared" si="207"/>
        <v>5.9699099079201678E-2</v>
      </c>
    </row>
    <row r="333" spans="1:24" hidden="1" x14ac:dyDescent="0.25">
      <c r="A333" s="21" t="s">
        <v>177</v>
      </c>
      <c r="B333" s="21" t="s">
        <v>85</v>
      </c>
      <c r="C333" s="13">
        <v>141</v>
      </c>
      <c r="D333" s="13">
        <v>147</v>
      </c>
      <c r="E333" s="13">
        <v>153</v>
      </c>
      <c r="F333" s="13">
        <v>164</v>
      </c>
      <c r="G333" s="13">
        <v>177</v>
      </c>
      <c r="H333" s="13">
        <v>187</v>
      </c>
      <c r="I333" s="13">
        <v>194</v>
      </c>
      <c r="J333" s="13">
        <v>214</v>
      </c>
      <c r="K333" s="13">
        <v>234</v>
      </c>
      <c r="L333" s="13">
        <v>250</v>
      </c>
      <c r="M333" s="13">
        <v>251</v>
      </c>
      <c r="N333" s="13">
        <v>259</v>
      </c>
      <c r="O333" s="13">
        <v>256</v>
      </c>
      <c r="P333" s="13">
        <v>256</v>
      </c>
      <c r="Q333" s="13">
        <v>272</v>
      </c>
      <c r="R333" s="13">
        <v>290</v>
      </c>
      <c r="S333" s="13">
        <v>315</v>
      </c>
      <c r="T333" s="13">
        <v>337</v>
      </c>
      <c r="U333" s="13">
        <v>361</v>
      </c>
      <c r="V333" s="13">
        <v>388</v>
      </c>
      <c r="W333" s="13">
        <v>407</v>
      </c>
      <c r="X333" s="47">
        <f t="shared" si="207"/>
        <v>5.4432454917893169E-2</v>
      </c>
    </row>
    <row r="334" spans="1:24" hidden="1" x14ac:dyDescent="0.25">
      <c r="A334" s="21" t="s">
        <v>178</v>
      </c>
      <c r="B334" s="21" t="s">
        <v>85</v>
      </c>
      <c r="C334" s="13">
        <v>1139</v>
      </c>
      <c r="D334" s="13">
        <v>1210</v>
      </c>
      <c r="E334" s="13">
        <v>1192</v>
      </c>
      <c r="F334" s="13">
        <v>1254</v>
      </c>
      <c r="G334" s="13">
        <v>1401</v>
      </c>
      <c r="H334" s="13">
        <v>1496</v>
      </c>
      <c r="I334" s="13">
        <v>1571</v>
      </c>
      <c r="J334" s="13">
        <v>1680</v>
      </c>
      <c r="K334" s="13">
        <v>1776</v>
      </c>
      <c r="L334" s="13">
        <v>1878</v>
      </c>
      <c r="M334" s="13">
        <v>1950</v>
      </c>
      <c r="N334" s="13">
        <v>2054</v>
      </c>
      <c r="O334" s="13">
        <v>2115</v>
      </c>
      <c r="P334" s="13">
        <v>2095</v>
      </c>
      <c r="Q334" s="13">
        <v>2080</v>
      </c>
      <c r="R334" s="13">
        <v>2161</v>
      </c>
      <c r="S334" s="13">
        <v>2234</v>
      </c>
      <c r="T334" s="13">
        <v>2297</v>
      </c>
      <c r="U334" s="13">
        <v>2379</v>
      </c>
      <c r="V334" s="13">
        <v>2469</v>
      </c>
      <c r="W334" s="13">
        <v>2598</v>
      </c>
      <c r="X334" s="47">
        <f t="shared" si="207"/>
        <v>4.2091302328850277E-2</v>
      </c>
    </row>
    <row r="335" spans="1:24" hidden="1" x14ac:dyDescent="0.25">
      <c r="A335" s="21" t="s">
        <v>179</v>
      </c>
      <c r="B335" s="21" t="s">
        <v>85</v>
      </c>
      <c r="C335" s="13">
        <v>528</v>
      </c>
      <c r="D335" s="13">
        <v>582</v>
      </c>
      <c r="E335" s="13">
        <v>632</v>
      </c>
      <c r="F335" s="13">
        <v>713</v>
      </c>
      <c r="G335" s="13">
        <v>770</v>
      </c>
      <c r="H335" s="13">
        <v>920</v>
      </c>
      <c r="I335" s="13">
        <v>952</v>
      </c>
      <c r="J335" s="13">
        <v>983</v>
      </c>
      <c r="K335" s="13">
        <v>1004</v>
      </c>
      <c r="L335" s="13">
        <v>1048</v>
      </c>
      <c r="M335" s="13">
        <v>1045</v>
      </c>
      <c r="N335" s="13">
        <v>1067</v>
      </c>
      <c r="O335" s="13">
        <v>1097</v>
      </c>
      <c r="P335" s="13">
        <v>1158</v>
      </c>
      <c r="Q335" s="13">
        <v>1224</v>
      </c>
      <c r="R335" s="13">
        <v>1265</v>
      </c>
      <c r="S335" s="13">
        <v>1245</v>
      </c>
      <c r="T335" s="13">
        <v>1230</v>
      </c>
      <c r="U335" s="13">
        <v>1234</v>
      </c>
      <c r="V335" s="13">
        <v>1257</v>
      </c>
      <c r="W335" s="13">
        <v>1272</v>
      </c>
      <c r="X335" s="47">
        <f t="shared" si="207"/>
        <v>4.4943140581540142E-2</v>
      </c>
    </row>
    <row r="336" spans="1:24" hidden="1" x14ac:dyDescent="0.25">
      <c r="A336" s="43" t="s">
        <v>180</v>
      </c>
      <c r="B336" s="21" t="s">
        <v>85</v>
      </c>
      <c r="C336" s="13">
        <f t="shared" ref="C336:W336" si="208">C333+C332+C331+C329+C328</f>
        <v>962</v>
      </c>
      <c r="D336" s="13">
        <f t="shared" si="208"/>
        <v>989</v>
      </c>
      <c r="E336" s="13">
        <f t="shared" si="208"/>
        <v>1055</v>
      </c>
      <c r="F336" s="13">
        <f t="shared" si="208"/>
        <v>1103</v>
      </c>
      <c r="G336" s="13">
        <f t="shared" si="208"/>
        <v>1192</v>
      </c>
      <c r="H336" s="13">
        <f t="shared" si="208"/>
        <v>1277</v>
      </c>
      <c r="I336" s="13">
        <f t="shared" si="208"/>
        <v>1342</v>
      </c>
      <c r="J336" s="13">
        <f t="shared" si="208"/>
        <v>1433</v>
      </c>
      <c r="K336" s="13">
        <f t="shared" si="208"/>
        <v>1522</v>
      </c>
      <c r="L336" s="13">
        <f t="shared" si="208"/>
        <v>1596</v>
      </c>
      <c r="M336" s="13">
        <f t="shared" si="208"/>
        <v>1636</v>
      </c>
      <c r="N336" s="13">
        <f t="shared" si="208"/>
        <v>1698</v>
      </c>
      <c r="O336" s="13">
        <f t="shared" si="208"/>
        <v>1782</v>
      </c>
      <c r="P336" s="13">
        <f t="shared" si="208"/>
        <v>1860</v>
      </c>
      <c r="Q336" s="13">
        <f t="shared" si="208"/>
        <v>1914</v>
      </c>
      <c r="R336" s="13">
        <f t="shared" si="208"/>
        <v>1996</v>
      </c>
      <c r="S336" s="13">
        <f t="shared" si="208"/>
        <v>2134</v>
      </c>
      <c r="T336" s="13">
        <f t="shared" si="208"/>
        <v>2260</v>
      </c>
      <c r="U336" s="13">
        <f t="shared" si="208"/>
        <v>2323</v>
      </c>
      <c r="V336" s="13">
        <f t="shared" si="208"/>
        <v>2398</v>
      </c>
      <c r="W336" s="13">
        <f t="shared" si="208"/>
        <v>2611</v>
      </c>
      <c r="X336" s="47">
        <f t="shared" si="207"/>
        <v>5.1190893655162828E-2</v>
      </c>
    </row>
    <row r="337" spans="1:24" hidden="1" x14ac:dyDescent="0.25">
      <c r="A337" s="43" t="s">
        <v>181</v>
      </c>
      <c r="B337" s="21" t="s">
        <v>85</v>
      </c>
      <c r="C337" s="13">
        <f t="shared" ref="C337:W337" si="209">C336+C335+C334+C330+C327</f>
        <v>4236</v>
      </c>
      <c r="D337" s="13">
        <f t="shared" si="209"/>
        <v>4520</v>
      </c>
      <c r="E337" s="13">
        <f t="shared" si="209"/>
        <v>4827</v>
      </c>
      <c r="F337" s="13">
        <f t="shared" si="209"/>
        <v>5241</v>
      </c>
      <c r="G337" s="13">
        <f t="shared" si="209"/>
        <v>5732</v>
      </c>
      <c r="H337" s="13">
        <f t="shared" si="209"/>
        <v>6285</v>
      </c>
      <c r="I337" s="13">
        <f t="shared" si="209"/>
        <v>6764</v>
      </c>
      <c r="J337" s="13">
        <f t="shared" si="209"/>
        <v>7227</v>
      </c>
      <c r="K337" s="13">
        <f t="shared" si="209"/>
        <v>7584</v>
      </c>
      <c r="L337" s="13">
        <f t="shared" si="209"/>
        <v>8130</v>
      </c>
      <c r="M337" s="13">
        <f t="shared" si="209"/>
        <v>8444</v>
      </c>
      <c r="N337" s="13">
        <f t="shared" si="209"/>
        <v>8716</v>
      </c>
      <c r="O337" s="13">
        <f t="shared" si="209"/>
        <v>8960</v>
      </c>
      <c r="P337" s="13">
        <f t="shared" si="209"/>
        <v>9187</v>
      </c>
      <c r="Q337" s="13">
        <f t="shared" si="209"/>
        <v>9366</v>
      </c>
      <c r="R337" s="13">
        <f t="shared" si="209"/>
        <v>9762</v>
      </c>
      <c r="S337" s="13">
        <f t="shared" si="209"/>
        <v>10156</v>
      </c>
      <c r="T337" s="13">
        <f t="shared" si="209"/>
        <v>10574</v>
      </c>
      <c r="U337" s="13">
        <f t="shared" si="209"/>
        <v>10974</v>
      </c>
      <c r="V337" s="13">
        <f t="shared" si="209"/>
        <v>11310</v>
      </c>
      <c r="W337" s="13">
        <f t="shared" si="209"/>
        <v>11794</v>
      </c>
      <c r="X337" s="47">
        <f t="shared" si="207"/>
        <v>5.2531879042260421E-2</v>
      </c>
    </row>
    <row r="338" spans="1:24" hidden="1" x14ac:dyDescent="0.25">
      <c r="A338" s="21" t="s">
        <v>171</v>
      </c>
      <c r="B338" s="21" t="s">
        <v>92</v>
      </c>
      <c r="C338" s="13">
        <v>261</v>
      </c>
      <c r="D338" s="13">
        <v>284</v>
      </c>
      <c r="E338" s="13">
        <v>311</v>
      </c>
      <c r="F338" s="13">
        <v>311</v>
      </c>
      <c r="G338" s="13">
        <v>339</v>
      </c>
      <c r="H338" s="13">
        <v>356</v>
      </c>
      <c r="I338" s="13">
        <v>382</v>
      </c>
      <c r="J338" s="13">
        <v>397</v>
      </c>
      <c r="K338" s="13">
        <v>408</v>
      </c>
      <c r="L338" s="13">
        <v>395</v>
      </c>
      <c r="M338" s="13">
        <v>396</v>
      </c>
      <c r="N338" s="13">
        <v>397</v>
      </c>
      <c r="O338" s="13">
        <v>409</v>
      </c>
      <c r="P338" s="13">
        <v>414</v>
      </c>
      <c r="Q338" s="13">
        <v>432</v>
      </c>
      <c r="R338" s="13">
        <v>449</v>
      </c>
      <c r="S338" s="13">
        <v>481</v>
      </c>
      <c r="T338" s="13">
        <v>485</v>
      </c>
      <c r="U338" s="13">
        <v>499</v>
      </c>
      <c r="V338" s="13">
        <v>507</v>
      </c>
      <c r="W338" s="13">
        <v>467</v>
      </c>
      <c r="X338" s="47">
        <f>_xlfn.RRI(20,C338,W338)</f>
        <v>2.9517702437231952E-2</v>
      </c>
    </row>
    <row r="339" spans="1:24" hidden="1" x14ac:dyDescent="0.25">
      <c r="A339" s="21" t="s">
        <v>172</v>
      </c>
      <c r="B339" s="21" t="s">
        <v>92</v>
      </c>
      <c r="C339" s="13">
        <v>121</v>
      </c>
      <c r="D339" s="13">
        <v>121</v>
      </c>
      <c r="E339" s="13">
        <v>144</v>
      </c>
      <c r="F339" s="13">
        <v>140</v>
      </c>
      <c r="G339" s="13">
        <v>144</v>
      </c>
      <c r="H339" s="13">
        <v>148</v>
      </c>
      <c r="I339" s="13">
        <v>155</v>
      </c>
      <c r="J339" s="13">
        <v>160</v>
      </c>
      <c r="K339" s="13">
        <v>156</v>
      </c>
      <c r="L339" s="13">
        <v>152</v>
      </c>
      <c r="M339" s="13">
        <v>144</v>
      </c>
      <c r="N339" s="13">
        <v>144</v>
      </c>
      <c r="O339" s="13">
        <v>152</v>
      </c>
      <c r="P339" s="13">
        <v>158</v>
      </c>
      <c r="Q339" s="13">
        <v>163</v>
      </c>
      <c r="R339" s="13">
        <v>171</v>
      </c>
      <c r="S339" s="13">
        <v>179</v>
      </c>
      <c r="T339" s="13">
        <v>181</v>
      </c>
      <c r="U339" s="13">
        <v>190</v>
      </c>
      <c r="V339" s="13">
        <v>198</v>
      </c>
      <c r="W339" s="13">
        <v>190</v>
      </c>
      <c r="X339" s="47">
        <f t="shared" ref="X339:X348" si="210">_xlfn.RRI(20,C339,W339)</f>
        <v>2.2818115884892576E-2</v>
      </c>
    </row>
    <row r="340" spans="1:24" hidden="1" x14ac:dyDescent="0.25">
      <c r="A340" s="21" t="s">
        <v>173</v>
      </c>
      <c r="B340" s="21" t="s">
        <v>92</v>
      </c>
      <c r="C340" s="13">
        <v>135</v>
      </c>
      <c r="D340" s="13">
        <v>141</v>
      </c>
      <c r="E340" s="13">
        <v>149</v>
      </c>
      <c r="F340" s="13">
        <v>159</v>
      </c>
      <c r="G340" s="13">
        <v>169</v>
      </c>
      <c r="H340" s="13">
        <v>177</v>
      </c>
      <c r="I340" s="13">
        <v>171</v>
      </c>
      <c r="J340" s="13">
        <v>177</v>
      </c>
      <c r="K340" s="13">
        <v>192</v>
      </c>
      <c r="L340" s="13">
        <v>205</v>
      </c>
      <c r="M340" s="13">
        <v>218</v>
      </c>
      <c r="N340" s="13">
        <v>231</v>
      </c>
      <c r="O340" s="13">
        <v>243</v>
      </c>
      <c r="P340" s="13">
        <v>239</v>
      </c>
      <c r="Q340" s="13">
        <v>236</v>
      </c>
      <c r="R340" s="13">
        <v>278</v>
      </c>
      <c r="S340" s="13">
        <v>281</v>
      </c>
      <c r="T340" s="13">
        <v>292</v>
      </c>
      <c r="U340" s="13">
        <v>298</v>
      </c>
      <c r="V340" s="13">
        <v>312</v>
      </c>
      <c r="W340" s="13">
        <v>330</v>
      </c>
      <c r="X340" s="47">
        <f t="shared" si="210"/>
        <v>4.5704576180078504E-2</v>
      </c>
    </row>
    <row r="341" spans="1:24" hidden="1" x14ac:dyDescent="0.25">
      <c r="A341" s="21" t="s">
        <v>174</v>
      </c>
      <c r="B341" s="21" t="s">
        <v>92</v>
      </c>
      <c r="C341" s="13">
        <v>1570</v>
      </c>
      <c r="D341" s="13">
        <v>1610</v>
      </c>
      <c r="E341" s="13">
        <v>1765</v>
      </c>
      <c r="F341" s="13">
        <v>1880</v>
      </c>
      <c r="G341" s="13">
        <v>1951</v>
      </c>
      <c r="H341" s="13">
        <v>2044</v>
      </c>
      <c r="I341" s="13">
        <v>2138</v>
      </c>
      <c r="J341" s="13">
        <v>2236</v>
      </c>
      <c r="K341" s="13">
        <v>2242</v>
      </c>
      <c r="L341" s="13">
        <v>2496</v>
      </c>
      <c r="M341" s="13">
        <v>2535</v>
      </c>
      <c r="N341" s="13">
        <v>2542</v>
      </c>
      <c r="O341" s="13">
        <v>2758</v>
      </c>
      <c r="P341" s="13">
        <v>2832</v>
      </c>
      <c r="Q341" s="13">
        <v>2924</v>
      </c>
      <c r="R341" s="13">
        <v>3084</v>
      </c>
      <c r="S341" s="13">
        <v>3298</v>
      </c>
      <c r="T341" s="13">
        <v>3424</v>
      </c>
      <c r="U341" s="13">
        <v>3500</v>
      </c>
      <c r="V341" s="13">
        <v>3752</v>
      </c>
      <c r="W341" s="13">
        <v>4135</v>
      </c>
      <c r="X341" s="47">
        <f t="shared" si="210"/>
        <v>4.9612014050747222E-2</v>
      </c>
    </row>
    <row r="342" spans="1:24" hidden="1" x14ac:dyDescent="0.25">
      <c r="A342" s="21" t="s">
        <v>175</v>
      </c>
      <c r="B342" s="21" t="s">
        <v>92</v>
      </c>
      <c r="C342" s="13">
        <v>369</v>
      </c>
      <c r="D342" s="13">
        <v>371</v>
      </c>
      <c r="E342" s="13">
        <v>395</v>
      </c>
      <c r="F342" s="13">
        <v>409</v>
      </c>
      <c r="G342" s="13">
        <v>447</v>
      </c>
      <c r="H342" s="13">
        <v>468</v>
      </c>
      <c r="I342" s="13">
        <v>483</v>
      </c>
      <c r="J342" s="13">
        <v>527</v>
      </c>
      <c r="K342" s="13">
        <v>556</v>
      </c>
      <c r="L342" s="13">
        <v>565</v>
      </c>
      <c r="M342" s="13">
        <v>565</v>
      </c>
      <c r="N342" s="13">
        <v>563</v>
      </c>
      <c r="O342" s="13">
        <v>569</v>
      </c>
      <c r="P342" s="13">
        <v>584</v>
      </c>
      <c r="Q342" s="13">
        <v>606</v>
      </c>
      <c r="R342" s="13">
        <v>609</v>
      </c>
      <c r="S342" s="13">
        <v>641</v>
      </c>
      <c r="T342" s="13">
        <v>658</v>
      </c>
      <c r="U342" s="13">
        <v>674</v>
      </c>
      <c r="V342" s="13">
        <v>688</v>
      </c>
      <c r="W342" s="13">
        <v>770</v>
      </c>
      <c r="X342" s="47">
        <f t="shared" si="210"/>
        <v>3.7464435542876373E-2</v>
      </c>
    </row>
    <row r="343" spans="1:24" hidden="1" x14ac:dyDescent="0.25">
      <c r="A343" s="21" t="s">
        <v>176</v>
      </c>
      <c r="B343" s="21" t="s">
        <v>92</v>
      </c>
      <c r="C343" s="13">
        <v>211</v>
      </c>
      <c r="D343" s="13">
        <v>230</v>
      </c>
      <c r="E343" s="13">
        <v>257</v>
      </c>
      <c r="F343" s="13">
        <v>284</v>
      </c>
      <c r="G343" s="13">
        <v>302</v>
      </c>
      <c r="H343" s="13">
        <v>324</v>
      </c>
      <c r="I343" s="13">
        <v>380</v>
      </c>
      <c r="J343" s="13">
        <v>372</v>
      </c>
      <c r="K343" s="13">
        <v>387</v>
      </c>
      <c r="L343" s="13">
        <v>407</v>
      </c>
      <c r="M343" s="13">
        <v>431</v>
      </c>
      <c r="N343" s="13">
        <v>466</v>
      </c>
      <c r="O343" s="13">
        <v>464</v>
      </c>
      <c r="P343" s="13">
        <v>448</v>
      </c>
      <c r="Q343" s="13">
        <v>528</v>
      </c>
      <c r="R343" s="13">
        <v>510</v>
      </c>
      <c r="S343" s="13">
        <v>546</v>
      </c>
      <c r="T343" s="13">
        <v>557</v>
      </c>
      <c r="U343" s="13">
        <v>595</v>
      </c>
      <c r="V343" s="13">
        <v>640</v>
      </c>
      <c r="W343" s="13">
        <v>661</v>
      </c>
      <c r="X343" s="47">
        <f t="shared" si="210"/>
        <v>5.8756160179735728E-2</v>
      </c>
    </row>
    <row r="344" spans="1:24" hidden="1" x14ac:dyDescent="0.25">
      <c r="A344" s="21" t="s">
        <v>177</v>
      </c>
      <c r="B344" s="21" t="s">
        <v>92</v>
      </c>
      <c r="C344" s="13">
        <v>169</v>
      </c>
      <c r="D344" s="13">
        <v>184</v>
      </c>
      <c r="E344" s="13">
        <v>191</v>
      </c>
      <c r="F344" s="13">
        <v>200</v>
      </c>
      <c r="G344" s="13">
        <v>217</v>
      </c>
      <c r="H344" s="13">
        <v>229</v>
      </c>
      <c r="I344" s="13">
        <v>238</v>
      </c>
      <c r="J344" s="13">
        <v>259</v>
      </c>
      <c r="K344" s="13">
        <v>274</v>
      </c>
      <c r="L344" s="13">
        <v>289</v>
      </c>
      <c r="M344" s="13">
        <v>303</v>
      </c>
      <c r="N344" s="13">
        <v>318</v>
      </c>
      <c r="O344" s="13">
        <v>332</v>
      </c>
      <c r="P344" s="13">
        <v>348</v>
      </c>
      <c r="Q344" s="13">
        <v>361</v>
      </c>
      <c r="R344" s="13">
        <v>382</v>
      </c>
      <c r="S344" s="13">
        <v>404</v>
      </c>
      <c r="T344" s="13">
        <v>416</v>
      </c>
      <c r="U344" s="13">
        <v>453</v>
      </c>
      <c r="V344" s="13">
        <v>476</v>
      </c>
      <c r="W344" s="13">
        <v>459</v>
      </c>
      <c r="X344" s="47">
        <f t="shared" si="210"/>
        <v>5.1226496890247164E-2</v>
      </c>
    </row>
    <row r="345" spans="1:24" hidden="1" x14ac:dyDescent="0.25">
      <c r="A345" s="21" t="s">
        <v>178</v>
      </c>
      <c r="B345" s="21" t="s">
        <v>92</v>
      </c>
      <c r="C345" s="13">
        <v>1225</v>
      </c>
      <c r="D345" s="13">
        <v>1307</v>
      </c>
      <c r="E345" s="13">
        <v>1385</v>
      </c>
      <c r="F345" s="13">
        <v>1409</v>
      </c>
      <c r="G345" s="13">
        <v>1467</v>
      </c>
      <c r="H345" s="13">
        <v>1594</v>
      </c>
      <c r="I345" s="13">
        <v>1669</v>
      </c>
      <c r="J345" s="13">
        <v>1848</v>
      </c>
      <c r="K345" s="13">
        <v>1949</v>
      </c>
      <c r="L345" s="13">
        <v>2001</v>
      </c>
      <c r="M345" s="13">
        <v>2012</v>
      </c>
      <c r="N345" s="13">
        <v>2105</v>
      </c>
      <c r="O345" s="13">
        <v>2208</v>
      </c>
      <c r="P345" s="13">
        <v>2297</v>
      </c>
      <c r="Q345" s="13">
        <v>2411</v>
      </c>
      <c r="R345" s="13">
        <v>2551</v>
      </c>
      <c r="S345" s="13">
        <v>2678</v>
      </c>
      <c r="T345" s="13">
        <v>2837</v>
      </c>
      <c r="U345" s="13">
        <v>2913</v>
      </c>
      <c r="V345" s="13">
        <v>3071</v>
      </c>
      <c r="W345" s="13">
        <v>3160</v>
      </c>
      <c r="X345" s="47">
        <f t="shared" si="210"/>
        <v>4.8522005960479841E-2</v>
      </c>
    </row>
    <row r="346" spans="1:24" hidden="1" x14ac:dyDescent="0.25">
      <c r="A346" s="21" t="s">
        <v>179</v>
      </c>
      <c r="B346" s="21" t="s">
        <v>92</v>
      </c>
      <c r="C346" s="13">
        <v>669</v>
      </c>
      <c r="D346" s="13">
        <v>742</v>
      </c>
      <c r="E346" s="13">
        <v>808</v>
      </c>
      <c r="F346" s="13">
        <v>907</v>
      </c>
      <c r="G346" s="13">
        <v>971</v>
      </c>
      <c r="H346" s="13">
        <v>1117</v>
      </c>
      <c r="I346" s="13">
        <v>1144</v>
      </c>
      <c r="J346" s="13">
        <v>1162</v>
      </c>
      <c r="K346" s="13">
        <v>1189</v>
      </c>
      <c r="L346" s="13">
        <v>1246</v>
      </c>
      <c r="M346" s="13">
        <v>1211</v>
      </c>
      <c r="N346" s="13">
        <v>1204</v>
      </c>
      <c r="O346" s="13">
        <v>1201</v>
      </c>
      <c r="P346" s="13">
        <v>1213</v>
      </c>
      <c r="Q346" s="13">
        <v>1347</v>
      </c>
      <c r="R346" s="13">
        <v>1448</v>
      </c>
      <c r="S346" s="13">
        <v>1470</v>
      </c>
      <c r="T346" s="13">
        <v>1490</v>
      </c>
      <c r="U346" s="13">
        <v>1543</v>
      </c>
      <c r="V346" s="13">
        <v>1621</v>
      </c>
      <c r="W346" s="13">
        <v>1694</v>
      </c>
      <c r="X346" s="47">
        <f t="shared" si="210"/>
        <v>4.754904294022011E-2</v>
      </c>
    </row>
    <row r="347" spans="1:24" hidden="1" x14ac:dyDescent="0.25">
      <c r="A347" s="43" t="s">
        <v>180</v>
      </c>
      <c r="B347" s="21" t="s">
        <v>92</v>
      </c>
      <c r="C347" s="13">
        <f t="shared" ref="C347:W347" si="211">C344+C343+C342+C340+C339</f>
        <v>1005</v>
      </c>
      <c r="D347" s="13">
        <f t="shared" si="211"/>
        <v>1047</v>
      </c>
      <c r="E347" s="13">
        <f t="shared" si="211"/>
        <v>1136</v>
      </c>
      <c r="F347" s="13">
        <f t="shared" si="211"/>
        <v>1192</v>
      </c>
      <c r="G347" s="13">
        <f t="shared" si="211"/>
        <v>1279</v>
      </c>
      <c r="H347" s="13">
        <f t="shared" si="211"/>
        <v>1346</v>
      </c>
      <c r="I347" s="13">
        <f t="shared" si="211"/>
        <v>1427</v>
      </c>
      <c r="J347" s="13">
        <f t="shared" si="211"/>
        <v>1495</v>
      </c>
      <c r="K347" s="13">
        <f t="shared" si="211"/>
        <v>1565</v>
      </c>
      <c r="L347" s="13">
        <f t="shared" si="211"/>
        <v>1618</v>
      </c>
      <c r="M347" s="13">
        <f t="shared" si="211"/>
        <v>1661</v>
      </c>
      <c r="N347" s="13">
        <f t="shared" si="211"/>
        <v>1722</v>
      </c>
      <c r="O347" s="13">
        <f t="shared" si="211"/>
        <v>1760</v>
      </c>
      <c r="P347" s="13">
        <f t="shared" si="211"/>
        <v>1777</v>
      </c>
      <c r="Q347" s="13">
        <f t="shared" si="211"/>
        <v>1894</v>
      </c>
      <c r="R347" s="13">
        <f t="shared" si="211"/>
        <v>1950</v>
      </c>
      <c r="S347" s="13">
        <f t="shared" si="211"/>
        <v>2051</v>
      </c>
      <c r="T347" s="13">
        <f t="shared" si="211"/>
        <v>2104</v>
      </c>
      <c r="U347" s="13">
        <f t="shared" si="211"/>
        <v>2210</v>
      </c>
      <c r="V347" s="13">
        <f t="shared" si="211"/>
        <v>2314</v>
      </c>
      <c r="W347" s="13">
        <f t="shared" si="211"/>
        <v>2410</v>
      </c>
      <c r="X347" s="47">
        <f t="shared" si="210"/>
        <v>4.4702295666263048E-2</v>
      </c>
    </row>
    <row r="348" spans="1:24" hidden="1" x14ac:dyDescent="0.25">
      <c r="A348" s="43" t="s">
        <v>181</v>
      </c>
      <c r="B348" s="21" t="s">
        <v>92</v>
      </c>
      <c r="C348" s="13">
        <f t="shared" ref="C348" si="212">C347+C346+C345+C341+C338</f>
        <v>4730</v>
      </c>
      <c r="D348" s="13">
        <f t="shared" ref="D348" si="213">D347+D346+D345+D341+D338</f>
        <v>4990</v>
      </c>
      <c r="E348" s="13">
        <f t="shared" ref="E348" si="214">E347+E346+E345+E341+E338</f>
        <v>5405</v>
      </c>
      <c r="F348" s="13">
        <f t="shared" ref="F348" si="215">F347+F346+F345+F341+F338</f>
        <v>5699</v>
      </c>
      <c r="G348" s="13">
        <f t="shared" ref="G348" si="216">G347+G346+G345+G341+G338</f>
        <v>6007</v>
      </c>
      <c r="H348" s="13">
        <f t="shared" ref="H348" si="217">H347+H346+H345+H341+H338</f>
        <v>6457</v>
      </c>
      <c r="I348" s="13">
        <f t="shared" ref="I348" si="218">I347+I346+I345+I341+I338</f>
        <v>6760</v>
      </c>
      <c r="J348" s="13">
        <f t="shared" ref="J348" si="219">J347+J346+J345+J341+J338</f>
        <v>7138</v>
      </c>
      <c r="K348" s="13">
        <f t="shared" ref="K348" si="220">K347+K346+K345+K341+K338</f>
        <v>7353</v>
      </c>
      <c r="L348" s="13">
        <f t="shared" ref="L348" si="221">L347+L346+L345+L341+L338</f>
        <v>7756</v>
      </c>
      <c r="M348" s="13">
        <f t="shared" ref="M348" si="222">M347+M346+M345+M341+M338</f>
        <v>7815</v>
      </c>
      <c r="N348" s="13">
        <f t="shared" ref="N348" si="223">N347+N346+N345+N341+N338</f>
        <v>7970</v>
      </c>
      <c r="O348" s="13">
        <f t="shared" ref="O348" si="224">O347+O346+O345+O341+O338</f>
        <v>8336</v>
      </c>
      <c r="P348" s="13">
        <f t="shared" ref="P348" si="225">P347+P346+P345+P341+P338</f>
        <v>8533</v>
      </c>
      <c r="Q348" s="13">
        <f t="shared" ref="Q348" si="226">Q347+Q346+Q345+Q341+Q338</f>
        <v>9008</v>
      </c>
      <c r="R348" s="13">
        <f t="shared" ref="R348" si="227">R347+R346+R345+R341+R338</f>
        <v>9482</v>
      </c>
      <c r="S348" s="13">
        <f t="shared" ref="S348" si="228">S347+S346+S345+S341+S338</f>
        <v>9978</v>
      </c>
      <c r="T348" s="13">
        <f t="shared" ref="T348" si="229">T347+T346+T345+T341+T338</f>
        <v>10340</v>
      </c>
      <c r="U348" s="13">
        <f t="shared" ref="U348" si="230">U347+U346+U345+U341+U338</f>
        <v>10665</v>
      </c>
      <c r="V348" s="13">
        <f t="shared" ref="V348" si="231">V347+V346+V345+V341+V338</f>
        <v>11265</v>
      </c>
      <c r="W348" s="13">
        <f t="shared" ref="W348" si="232">W347+W346+W345+W341+W338</f>
        <v>11866</v>
      </c>
      <c r="X348" s="47">
        <f t="shared" si="210"/>
        <v>4.7061425499795639E-2</v>
      </c>
    </row>
    <row r="349" spans="1:24" hidden="1" x14ac:dyDescent="0.25">
      <c r="A349" s="21" t="s">
        <v>171</v>
      </c>
      <c r="B349" s="21" t="s">
        <v>124</v>
      </c>
      <c r="C349" s="13">
        <v>174</v>
      </c>
      <c r="D349" s="13">
        <v>190</v>
      </c>
      <c r="E349" s="13">
        <v>207</v>
      </c>
      <c r="F349" s="13">
        <v>217</v>
      </c>
      <c r="G349" s="13">
        <v>229</v>
      </c>
      <c r="H349" s="13">
        <v>245</v>
      </c>
      <c r="I349" s="13">
        <v>252</v>
      </c>
      <c r="J349" s="13">
        <v>278</v>
      </c>
      <c r="K349" s="13">
        <v>291</v>
      </c>
      <c r="L349" s="13">
        <v>292</v>
      </c>
      <c r="M349" s="13">
        <v>310</v>
      </c>
      <c r="N349" s="13">
        <v>321</v>
      </c>
      <c r="O349" s="13">
        <v>334</v>
      </c>
      <c r="P349" s="13">
        <v>336</v>
      </c>
      <c r="Q349" s="13">
        <v>360</v>
      </c>
      <c r="R349" s="13">
        <v>372</v>
      </c>
      <c r="S349" s="13">
        <v>390</v>
      </c>
      <c r="T349" s="13">
        <v>400</v>
      </c>
      <c r="U349" s="13">
        <v>403</v>
      </c>
      <c r="V349" s="13">
        <v>406</v>
      </c>
      <c r="W349" s="13">
        <v>406</v>
      </c>
      <c r="X349" s="47">
        <f t="shared" ref="X349:X359" si="233">_xlfn.RRI(20,C349,W349)</f>
        <v>4.327509310352573E-2</v>
      </c>
    </row>
    <row r="350" spans="1:24" hidden="1" x14ac:dyDescent="0.25">
      <c r="A350" s="21" t="s">
        <v>172</v>
      </c>
      <c r="B350" s="21" t="s">
        <v>124</v>
      </c>
      <c r="C350" s="13">
        <v>133</v>
      </c>
      <c r="D350" s="13">
        <v>128</v>
      </c>
      <c r="E350" s="13">
        <v>148</v>
      </c>
      <c r="F350" s="13">
        <v>149</v>
      </c>
      <c r="G350" s="13">
        <v>157</v>
      </c>
      <c r="H350" s="13">
        <v>166</v>
      </c>
      <c r="I350" s="13">
        <v>180</v>
      </c>
      <c r="J350" s="13">
        <v>194</v>
      </c>
      <c r="K350" s="13">
        <v>194</v>
      </c>
      <c r="L350" s="13">
        <v>189</v>
      </c>
      <c r="M350" s="13">
        <v>180</v>
      </c>
      <c r="N350" s="13">
        <v>180</v>
      </c>
      <c r="O350" s="13">
        <v>188</v>
      </c>
      <c r="P350" s="13">
        <v>192</v>
      </c>
      <c r="Q350" s="13">
        <v>201</v>
      </c>
      <c r="R350" s="13">
        <v>207</v>
      </c>
      <c r="S350" s="13">
        <v>214</v>
      </c>
      <c r="T350" s="13">
        <v>213</v>
      </c>
      <c r="U350" s="13">
        <v>223</v>
      </c>
      <c r="V350" s="13">
        <v>235</v>
      </c>
      <c r="W350" s="13">
        <v>227</v>
      </c>
      <c r="X350" s="47">
        <f t="shared" si="233"/>
        <v>2.7090496568435318E-2</v>
      </c>
    </row>
    <row r="351" spans="1:24" hidden="1" x14ac:dyDescent="0.25">
      <c r="A351" s="21" t="s">
        <v>173</v>
      </c>
      <c r="B351" s="21" t="s">
        <v>124</v>
      </c>
      <c r="C351" s="13">
        <v>79</v>
      </c>
      <c r="D351" s="13">
        <v>108</v>
      </c>
      <c r="E351" s="13">
        <v>145</v>
      </c>
      <c r="F351" s="13">
        <v>188</v>
      </c>
      <c r="G351" s="13">
        <v>198</v>
      </c>
      <c r="H351" s="13">
        <v>225</v>
      </c>
      <c r="I351" s="13">
        <v>257</v>
      </c>
      <c r="J351" s="13">
        <v>290</v>
      </c>
      <c r="K351" s="13">
        <v>271</v>
      </c>
      <c r="L351" s="13">
        <v>258</v>
      </c>
      <c r="M351" s="13">
        <v>243</v>
      </c>
      <c r="N351" s="13">
        <v>225</v>
      </c>
      <c r="O351" s="13">
        <v>202</v>
      </c>
      <c r="P351" s="13">
        <v>207</v>
      </c>
      <c r="Q351" s="13">
        <v>223</v>
      </c>
      <c r="R351" s="13">
        <v>232</v>
      </c>
      <c r="S351" s="13">
        <v>261</v>
      </c>
      <c r="T351" s="13">
        <v>265</v>
      </c>
      <c r="U351" s="13">
        <v>266</v>
      </c>
      <c r="V351" s="13">
        <v>277</v>
      </c>
      <c r="W351" s="13">
        <v>305</v>
      </c>
      <c r="X351" s="47">
        <f t="shared" si="233"/>
        <v>6.9876473205390477E-2</v>
      </c>
    </row>
    <row r="352" spans="1:24" hidden="1" x14ac:dyDescent="0.25">
      <c r="A352" s="21" t="s">
        <v>174</v>
      </c>
      <c r="B352" s="21" t="s">
        <v>124</v>
      </c>
      <c r="C352" s="13">
        <v>1384</v>
      </c>
      <c r="D352" s="13">
        <v>1477</v>
      </c>
      <c r="E352" s="13">
        <v>1559</v>
      </c>
      <c r="F352" s="13">
        <v>1579</v>
      </c>
      <c r="G352" s="13">
        <v>1727</v>
      </c>
      <c r="H352" s="13">
        <v>1979</v>
      </c>
      <c r="I352" s="13">
        <v>2009</v>
      </c>
      <c r="J352" s="13">
        <v>2149</v>
      </c>
      <c r="K352" s="13">
        <v>2398</v>
      </c>
      <c r="L352" s="13">
        <v>2573</v>
      </c>
      <c r="M352" s="13">
        <v>2701</v>
      </c>
      <c r="N352" s="13">
        <v>2687</v>
      </c>
      <c r="O352" s="13">
        <v>2754</v>
      </c>
      <c r="P352" s="13">
        <v>2800</v>
      </c>
      <c r="Q352" s="13">
        <v>2954</v>
      </c>
      <c r="R352" s="13">
        <v>3172</v>
      </c>
      <c r="S352" s="13">
        <v>3288</v>
      </c>
      <c r="T352" s="13">
        <v>3452</v>
      </c>
      <c r="U352" s="13">
        <v>3530</v>
      </c>
      <c r="V352" s="13">
        <v>3691</v>
      </c>
      <c r="W352" s="13">
        <v>3960</v>
      </c>
      <c r="X352" s="47">
        <f t="shared" si="233"/>
        <v>5.3969285079276119E-2</v>
      </c>
    </row>
    <row r="353" spans="1:24" hidden="1" x14ac:dyDescent="0.25">
      <c r="A353" s="21" t="s">
        <v>175</v>
      </c>
      <c r="B353" s="21" t="s">
        <v>124</v>
      </c>
      <c r="C353" s="13">
        <v>147</v>
      </c>
      <c r="D353" s="13">
        <v>163</v>
      </c>
      <c r="E353" s="13">
        <v>175</v>
      </c>
      <c r="F353" s="13">
        <v>184</v>
      </c>
      <c r="G353" s="13">
        <v>192</v>
      </c>
      <c r="H353" s="13">
        <v>202</v>
      </c>
      <c r="I353" s="13">
        <v>203</v>
      </c>
      <c r="J353" s="13">
        <v>217</v>
      </c>
      <c r="K353" s="13">
        <v>228</v>
      </c>
      <c r="L353" s="13">
        <v>234</v>
      </c>
      <c r="M353" s="13">
        <v>238</v>
      </c>
      <c r="N353" s="13">
        <v>259</v>
      </c>
      <c r="O353" s="13">
        <v>266</v>
      </c>
      <c r="P353" s="13">
        <v>269</v>
      </c>
      <c r="Q353" s="13">
        <v>269</v>
      </c>
      <c r="R353" s="13">
        <v>289</v>
      </c>
      <c r="S353" s="13">
        <v>298</v>
      </c>
      <c r="T353" s="13">
        <v>296</v>
      </c>
      <c r="U353" s="13">
        <v>306</v>
      </c>
      <c r="V353" s="13">
        <v>315</v>
      </c>
      <c r="W353" s="13">
        <v>349</v>
      </c>
      <c r="X353" s="47">
        <f t="shared" si="233"/>
        <v>4.4180081841979524E-2</v>
      </c>
    </row>
    <row r="354" spans="1:24" hidden="1" x14ac:dyDescent="0.25">
      <c r="A354" s="21" t="s">
        <v>176</v>
      </c>
      <c r="B354" s="21" t="s">
        <v>124</v>
      </c>
      <c r="C354" s="13">
        <v>208</v>
      </c>
      <c r="D354" s="13">
        <v>231</v>
      </c>
      <c r="E354" s="13">
        <v>273</v>
      </c>
      <c r="F354" s="13">
        <v>310</v>
      </c>
      <c r="G354" s="13">
        <v>379</v>
      </c>
      <c r="H354" s="13">
        <v>429</v>
      </c>
      <c r="I354" s="13">
        <v>471</v>
      </c>
      <c r="J354" s="13">
        <v>461</v>
      </c>
      <c r="K354" s="13">
        <v>465</v>
      </c>
      <c r="L354" s="13">
        <v>450</v>
      </c>
      <c r="M354" s="13">
        <v>459</v>
      </c>
      <c r="N354" s="13">
        <v>421</v>
      </c>
      <c r="O354" s="13">
        <v>421</v>
      </c>
      <c r="P354" s="13">
        <v>437</v>
      </c>
      <c r="Q354" s="13">
        <v>454</v>
      </c>
      <c r="R354" s="13">
        <v>499</v>
      </c>
      <c r="S354" s="13">
        <v>532</v>
      </c>
      <c r="T354" s="13">
        <v>558</v>
      </c>
      <c r="U354" s="13">
        <v>563</v>
      </c>
      <c r="V354" s="13">
        <v>595</v>
      </c>
      <c r="W354" s="13">
        <v>621</v>
      </c>
      <c r="X354" s="47">
        <f t="shared" si="233"/>
        <v>5.6212768289824133E-2</v>
      </c>
    </row>
    <row r="355" spans="1:24" hidden="1" x14ac:dyDescent="0.25">
      <c r="A355" s="21" t="s">
        <v>177</v>
      </c>
      <c r="B355" s="21" t="s">
        <v>124</v>
      </c>
      <c r="C355" s="13">
        <v>116</v>
      </c>
      <c r="D355" s="13">
        <v>135</v>
      </c>
      <c r="E355" s="13">
        <v>142</v>
      </c>
      <c r="F355" s="13">
        <v>150</v>
      </c>
      <c r="G355" s="13">
        <v>161</v>
      </c>
      <c r="H355" s="13">
        <v>170</v>
      </c>
      <c r="I355" s="13">
        <v>181</v>
      </c>
      <c r="J355" s="13">
        <v>197</v>
      </c>
      <c r="K355" s="13">
        <v>209</v>
      </c>
      <c r="L355" s="13">
        <v>216</v>
      </c>
      <c r="M355" s="13">
        <v>229</v>
      </c>
      <c r="N355" s="13">
        <v>241</v>
      </c>
      <c r="O355" s="13">
        <v>261</v>
      </c>
      <c r="P355" s="13">
        <v>259</v>
      </c>
      <c r="Q355" s="13">
        <v>271</v>
      </c>
      <c r="R355" s="13">
        <v>296</v>
      </c>
      <c r="S355" s="13">
        <v>313</v>
      </c>
      <c r="T355" s="13">
        <v>318</v>
      </c>
      <c r="U355" s="13">
        <v>338</v>
      </c>
      <c r="V355" s="13">
        <v>356</v>
      </c>
      <c r="W355" s="13">
        <v>369</v>
      </c>
      <c r="X355" s="47">
        <f t="shared" si="233"/>
        <v>5.9566987861356058E-2</v>
      </c>
    </row>
    <row r="356" spans="1:24" hidden="1" x14ac:dyDescent="0.25">
      <c r="A356" s="21" t="s">
        <v>178</v>
      </c>
      <c r="B356" s="21" t="s">
        <v>124</v>
      </c>
      <c r="C356" s="13">
        <v>799</v>
      </c>
      <c r="D356" s="13">
        <v>832</v>
      </c>
      <c r="E356" s="13">
        <v>883</v>
      </c>
      <c r="F356" s="13">
        <v>960</v>
      </c>
      <c r="G356" s="13">
        <v>1035</v>
      </c>
      <c r="H356" s="13">
        <v>1074</v>
      </c>
      <c r="I356" s="13">
        <v>1150</v>
      </c>
      <c r="J356" s="13">
        <v>1220</v>
      </c>
      <c r="K356" s="13">
        <v>1261</v>
      </c>
      <c r="L356" s="13">
        <v>1356</v>
      </c>
      <c r="M356" s="13">
        <v>1370</v>
      </c>
      <c r="N356" s="13">
        <v>1474</v>
      </c>
      <c r="O356" s="13">
        <v>1545</v>
      </c>
      <c r="P356" s="13">
        <v>1529</v>
      </c>
      <c r="Q356" s="13">
        <v>1544</v>
      </c>
      <c r="R356" s="13">
        <v>1565</v>
      </c>
      <c r="S356" s="13">
        <v>1630</v>
      </c>
      <c r="T356" s="13">
        <v>1672</v>
      </c>
      <c r="U356" s="13">
        <v>1697</v>
      </c>
      <c r="V356" s="13">
        <v>1716</v>
      </c>
      <c r="W356" s="13">
        <v>1764</v>
      </c>
      <c r="X356" s="47">
        <f t="shared" si="233"/>
        <v>4.0393403830459418E-2</v>
      </c>
    </row>
    <row r="357" spans="1:24" hidden="1" x14ac:dyDescent="0.25">
      <c r="A357" s="21" t="s">
        <v>179</v>
      </c>
      <c r="B357" s="21" t="s">
        <v>124</v>
      </c>
      <c r="C357" s="13">
        <v>423</v>
      </c>
      <c r="D357" s="13">
        <v>466</v>
      </c>
      <c r="E357" s="13">
        <v>510</v>
      </c>
      <c r="F357" s="13">
        <v>550</v>
      </c>
      <c r="G357" s="13">
        <v>593</v>
      </c>
      <c r="H357" s="13">
        <v>616</v>
      </c>
      <c r="I357" s="13">
        <v>666</v>
      </c>
      <c r="J357" s="13">
        <v>696</v>
      </c>
      <c r="K357" s="13">
        <v>680</v>
      </c>
      <c r="L357" s="13">
        <v>694</v>
      </c>
      <c r="M357" s="13">
        <v>700</v>
      </c>
      <c r="N357" s="13">
        <v>706</v>
      </c>
      <c r="O357" s="13">
        <v>708</v>
      </c>
      <c r="P357" s="13">
        <v>666</v>
      </c>
      <c r="Q357" s="13">
        <v>735</v>
      </c>
      <c r="R357" s="13">
        <v>785</v>
      </c>
      <c r="S357" s="13">
        <v>792</v>
      </c>
      <c r="T357" s="13">
        <v>799</v>
      </c>
      <c r="U357" s="13">
        <v>828</v>
      </c>
      <c r="V357" s="13">
        <v>868</v>
      </c>
      <c r="W357" s="13">
        <v>901</v>
      </c>
      <c r="X357" s="47">
        <f t="shared" si="233"/>
        <v>3.853041768890364E-2</v>
      </c>
    </row>
    <row r="358" spans="1:24" hidden="1" x14ac:dyDescent="0.25">
      <c r="A358" s="43" t="s">
        <v>180</v>
      </c>
      <c r="B358" s="21" t="s">
        <v>124</v>
      </c>
      <c r="C358" s="13">
        <f t="shared" ref="C358:W358" si="234">C355+C354+C353+C351+C350</f>
        <v>683</v>
      </c>
      <c r="D358" s="13">
        <f t="shared" si="234"/>
        <v>765</v>
      </c>
      <c r="E358" s="13">
        <f t="shared" si="234"/>
        <v>883</v>
      </c>
      <c r="F358" s="13">
        <f t="shared" si="234"/>
        <v>981</v>
      </c>
      <c r="G358" s="13">
        <f t="shared" si="234"/>
        <v>1087</v>
      </c>
      <c r="H358" s="13">
        <f t="shared" si="234"/>
        <v>1192</v>
      </c>
      <c r="I358" s="13">
        <f t="shared" si="234"/>
        <v>1292</v>
      </c>
      <c r="J358" s="13">
        <f t="shared" si="234"/>
        <v>1359</v>
      </c>
      <c r="K358" s="13">
        <f t="shared" si="234"/>
        <v>1367</v>
      </c>
      <c r="L358" s="13">
        <f t="shared" si="234"/>
        <v>1347</v>
      </c>
      <c r="M358" s="13">
        <f t="shared" si="234"/>
        <v>1349</v>
      </c>
      <c r="N358" s="13">
        <f t="shared" si="234"/>
        <v>1326</v>
      </c>
      <c r="O358" s="13">
        <f t="shared" si="234"/>
        <v>1338</v>
      </c>
      <c r="P358" s="13">
        <f t="shared" si="234"/>
        <v>1364</v>
      </c>
      <c r="Q358" s="13">
        <f t="shared" si="234"/>
        <v>1418</v>
      </c>
      <c r="R358" s="13">
        <f t="shared" si="234"/>
        <v>1523</v>
      </c>
      <c r="S358" s="13">
        <f t="shared" si="234"/>
        <v>1618</v>
      </c>
      <c r="T358" s="13">
        <f t="shared" si="234"/>
        <v>1650</v>
      </c>
      <c r="U358" s="13">
        <f t="shared" si="234"/>
        <v>1696</v>
      </c>
      <c r="V358" s="13">
        <f t="shared" si="234"/>
        <v>1778</v>
      </c>
      <c r="W358" s="13">
        <f t="shared" si="234"/>
        <v>1871</v>
      </c>
      <c r="X358" s="47">
        <f t="shared" si="233"/>
        <v>5.16776734782185E-2</v>
      </c>
    </row>
    <row r="359" spans="1:24" hidden="1" x14ac:dyDescent="0.25">
      <c r="A359" s="43" t="s">
        <v>181</v>
      </c>
      <c r="B359" s="21" t="s">
        <v>124</v>
      </c>
      <c r="C359" s="13">
        <f t="shared" ref="C359:W359" si="235">C358+C357+C356+C352+C349</f>
        <v>3463</v>
      </c>
      <c r="D359" s="13">
        <f t="shared" si="235"/>
        <v>3730</v>
      </c>
      <c r="E359" s="13">
        <f t="shared" si="235"/>
        <v>4042</v>
      </c>
      <c r="F359" s="13">
        <f t="shared" si="235"/>
        <v>4287</v>
      </c>
      <c r="G359" s="13">
        <f t="shared" si="235"/>
        <v>4671</v>
      </c>
      <c r="H359" s="13">
        <f t="shared" si="235"/>
        <v>5106</v>
      </c>
      <c r="I359" s="13">
        <f t="shared" si="235"/>
        <v>5369</v>
      </c>
      <c r="J359" s="13">
        <f t="shared" si="235"/>
        <v>5702</v>
      </c>
      <c r="K359" s="13">
        <f t="shared" si="235"/>
        <v>5997</v>
      </c>
      <c r="L359" s="13">
        <f t="shared" si="235"/>
        <v>6262</v>
      </c>
      <c r="M359" s="13">
        <f t="shared" si="235"/>
        <v>6430</v>
      </c>
      <c r="N359" s="13">
        <f t="shared" si="235"/>
        <v>6514</v>
      </c>
      <c r="O359" s="13">
        <f t="shared" si="235"/>
        <v>6679</v>
      </c>
      <c r="P359" s="13">
        <f t="shared" si="235"/>
        <v>6695</v>
      </c>
      <c r="Q359" s="13">
        <f t="shared" si="235"/>
        <v>7011</v>
      </c>
      <c r="R359" s="13">
        <f t="shared" si="235"/>
        <v>7417</v>
      </c>
      <c r="S359" s="13">
        <f t="shared" si="235"/>
        <v>7718</v>
      </c>
      <c r="T359" s="13">
        <f t="shared" si="235"/>
        <v>7973</v>
      </c>
      <c r="U359" s="13">
        <f t="shared" si="235"/>
        <v>8154</v>
      </c>
      <c r="V359" s="13">
        <f t="shared" si="235"/>
        <v>8459</v>
      </c>
      <c r="W359" s="13">
        <f t="shared" si="235"/>
        <v>8902</v>
      </c>
      <c r="X359" s="47">
        <f t="shared" si="233"/>
        <v>4.8339029755612772E-2</v>
      </c>
    </row>
    <row r="360" spans="1:24" hidden="1" x14ac:dyDescent="0.25">
      <c r="A360" s="21" t="s">
        <v>171</v>
      </c>
      <c r="B360" s="21" t="s">
        <v>93</v>
      </c>
      <c r="C360" s="13">
        <v>213</v>
      </c>
      <c r="D360" s="13">
        <v>239</v>
      </c>
      <c r="E360" s="13">
        <v>261</v>
      </c>
      <c r="F360" s="13">
        <v>271</v>
      </c>
      <c r="G360" s="13">
        <v>287</v>
      </c>
      <c r="H360" s="13">
        <v>304</v>
      </c>
      <c r="I360" s="13">
        <v>324</v>
      </c>
      <c r="J360" s="13">
        <v>339</v>
      </c>
      <c r="K360" s="13">
        <v>347</v>
      </c>
      <c r="L360" s="13">
        <v>348</v>
      </c>
      <c r="M360" s="13">
        <v>352</v>
      </c>
      <c r="N360" s="13">
        <v>356</v>
      </c>
      <c r="O360" s="13">
        <v>352</v>
      </c>
      <c r="P360" s="13">
        <v>357</v>
      </c>
      <c r="Q360" s="13">
        <v>367</v>
      </c>
      <c r="R360" s="13">
        <v>378</v>
      </c>
      <c r="S360" s="13">
        <v>398</v>
      </c>
      <c r="T360" s="13">
        <v>407</v>
      </c>
      <c r="U360" s="13">
        <v>421</v>
      </c>
      <c r="V360" s="13">
        <v>434</v>
      </c>
      <c r="W360" s="13">
        <v>418</v>
      </c>
      <c r="X360" s="47">
        <f t="shared" ref="X360:X370" si="236">_xlfn.RRI(20,C360,W360)</f>
        <v>3.4284065634001548E-2</v>
      </c>
    </row>
    <row r="361" spans="1:24" hidden="1" x14ac:dyDescent="0.25">
      <c r="A361" s="21" t="s">
        <v>172</v>
      </c>
      <c r="B361" s="21" t="s">
        <v>93</v>
      </c>
      <c r="C361" s="13">
        <v>76</v>
      </c>
      <c r="D361" s="13">
        <v>74</v>
      </c>
      <c r="E361" s="13">
        <v>86</v>
      </c>
      <c r="F361" s="13">
        <v>91</v>
      </c>
      <c r="G361" s="13">
        <v>101</v>
      </c>
      <c r="H361" s="13">
        <v>113</v>
      </c>
      <c r="I361" s="13">
        <v>127</v>
      </c>
      <c r="J361" s="13">
        <v>140</v>
      </c>
      <c r="K361" s="13">
        <v>136</v>
      </c>
      <c r="L361" s="13">
        <v>134</v>
      </c>
      <c r="M361" s="13">
        <v>129</v>
      </c>
      <c r="N361" s="13">
        <v>129</v>
      </c>
      <c r="O361" s="13">
        <v>138</v>
      </c>
      <c r="P361" s="13">
        <v>143</v>
      </c>
      <c r="Q361" s="13">
        <v>148</v>
      </c>
      <c r="R361" s="13">
        <v>155</v>
      </c>
      <c r="S361" s="13">
        <v>164</v>
      </c>
      <c r="T361" s="13">
        <v>173</v>
      </c>
      <c r="U361" s="13">
        <v>181</v>
      </c>
      <c r="V361" s="13">
        <v>192</v>
      </c>
      <c r="W361" s="13">
        <v>184</v>
      </c>
      <c r="X361" s="47">
        <f t="shared" si="236"/>
        <v>4.520195055595444E-2</v>
      </c>
    </row>
    <row r="362" spans="1:24" hidden="1" x14ac:dyDescent="0.25">
      <c r="A362" s="21" t="s">
        <v>173</v>
      </c>
      <c r="B362" s="21" t="s">
        <v>93</v>
      </c>
      <c r="C362" s="13">
        <v>259</v>
      </c>
      <c r="D362" s="13">
        <v>266</v>
      </c>
      <c r="E362" s="13">
        <v>274</v>
      </c>
      <c r="F362" s="13">
        <v>299</v>
      </c>
      <c r="G362" s="13">
        <v>315</v>
      </c>
      <c r="H362" s="13">
        <v>326</v>
      </c>
      <c r="I362" s="13">
        <v>331</v>
      </c>
      <c r="J362" s="13">
        <v>353</v>
      </c>
      <c r="K362" s="13">
        <v>370</v>
      </c>
      <c r="L362" s="13">
        <v>382</v>
      </c>
      <c r="M362" s="13">
        <v>406</v>
      </c>
      <c r="N362" s="13">
        <v>419</v>
      </c>
      <c r="O362" s="13">
        <v>416</v>
      </c>
      <c r="P362" s="13">
        <v>438</v>
      </c>
      <c r="Q362" s="13">
        <v>461</v>
      </c>
      <c r="R362" s="13">
        <v>472</v>
      </c>
      <c r="S362" s="13">
        <v>495</v>
      </c>
      <c r="T362" s="13">
        <v>547</v>
      </c>
      <c r="U362" s="13">
        <v>648</v>
      </c>
      <c r="V362" s="13">
        <v>769</v>
      </c>
      <c r="W362" s="13">
        <v>849</v>
      </c>
      <c r="X362" s="47">
        <f t="shared" si="236"/>
        <v>6.1158839979873481E-2</v>
      </c>
    </row>
    <row r="363" spans="1:24" hidden="1" x14ac:dyDescent="0.25">
      <c r="A363" s="21" t="s">
        <v>174</v>
      </c>
      <c r="B363" s="21" t="s">
        <v>93</v>
      </c>
      <c r="C363" s="13">
        <v>1816</v>
      </c>
      <c r="D363" s="13">
        <v>1921</v>
      </c>
      <c r="E363" s="13">
        <v>2052</v>
      </c>
      <c r="F363" s="13">
        <v>2224</v>
      </c>
      <c r="G363" s="13">
        <v>2379</v>
      </c>
      <c r="H363" s="13">
        <v>2488</v>
      </c>
      <c r="I363" s="13">
        <v>2676</v>
      </c>
      <c r="J363" s="13">
        <v>2792</v>
      </c>
      <c r="K363" s="13">
        <v>2846</v>
      </c>
      <c r="L363" s="13">
        <v>3061</v>
      </c>
      <c r="M363" s="13">
        <v>3178</v>
      </c>
      <c r="N363" s="13">
        <v>3246</v>
      </c>
      <c r="O363" s="13">
        <v>3389</v>
      </c>
      <c r="P363" s="13">
        <v>3534</v>
      </c>
      <c r="Q363" s="13">
        <v>3660</v>
      </c>
      <c r="R363" s="13">
        <v>3750</v>
      </c>
      <c r="S363" s="13">
        <v>4073</v>
      </c>
      <c r="T363" s="13">
        <v>4300</v>
      </c>
      <c r="U363" s="13">
        <v>4490</v>
      </c>
      <c r="V363" s="13">
        <v>4910</v>
      </c>
      <c r="W363" s="13">
        <v>5500</v>
      </c>
      <c r="X363" s="47">
        <f t="shared" si="236"/>
        <v>5.6969224534648699E-2</v>
      </c>
    </row>
    <row r="364" spans="1:24" hidden="1" x14ac:dyDescent="0.25">
      <c r="A364" s="21" t="s">
        <v>175</v>
      </c>
      <c r="B364" s="21" t="s">
        <v>93</v>
      </c>
      <c r="C364" s="13">
        <v>463</v>
      </c>
      <c r="D364" s="13">
        <v>490</v>
      </c>
      <c r="E364" s="13">
        <v>510</v>
      </c>
      <c r="F364" s="13">
        <v>528</v>
      </c>
      <c r="G364" s="13">
        <v>546</v>
      </c>
      <c r="H364" s="13">
        <v>561</v>
      </c>
      <c r="I364" s="13">
        <v>563</v>
      </c>
      <c r="J364" s="13">
        <v>584</v>
      </c>
      <c r="K364" s="13">
        <v>603</v>
      </c>
      <c r="L364" s="13">
        <v>614</v>
      </c>
      <c r="M364" s="13">
        <v>622</v>
      </c>
      <c r="N364" s="13">
        <v>635</v>
      </c>
      <c r="O364" s="13">
        <v>619</v>
      </c>
      <c r="P364" s="13">
        <v>636</v>
      </c>
      <c r="Q364" s="13">
        <v>664</v>
      </c>
      <c r="R364" s="13">
        <v>704</v>
      </c>
      <c r="S364" s="13">
        <v>700</v>
      </c>
      <c r="T364" s="13">
        <v>732</v>
      </c>
      <c r="U364" s="13">
        <v>758</v>
      </c>
      <c r="V364" s="13">
        <v>795</v>
      </c>
      <c r="W364" s="13">
        <v>875</v>
      </c>
      <c r="X364" s="47">
        <f t="shared" si="236"/>
        <v>3.2336667043058931E-2</v>
      </c>
    </row>
    <row r="365" spans="1:24" hidden="1" x14ac:dyDescent="0.25">
      <c r="A365" s="21" t="s">
        <v>176</v>
      </c>
      <c r="B365" s="21" t="s">
        <v>93</v>
      </c>
      <c r="C365" s="13">
        <v>441</v>
      </c>
      <c r="D365" s="13">
        <v>476</v>
      </c>
      <c r="E365" s="13">
        <v>528</v>
      </c>
      <c r="F365" s="13">
        <v>591</v>
      </c>
      <c r="G365" s="13">
        <v>624</v>
      </c>
      <c r="H365" s="13">
        <v>660</v>
      </c>
      <c r="I365" s="13">
        <v>713</v>
      </c>
      <c r="J365" s="13">
        <v>763</v>
      </c>
      <c r="K365" s="13">
        <v>774</v>
      </c>
      <c r="L365" s="13">
        <v>843</v>
      </c>
      <c r="M365" s="13">
        <v>883</v>
      </c>
      <c r="N365" s="13">
        <v>912</v>
      </c>
      <c r="O365" s="13">
        <v>882</v>
      </c>
      <c r="P365" s="13">
        <v>873</v>
      </c>
      <c r="Q365" s="13">
        <v>893</v>
      </c>
      <c r="R365" s="13">
        <v>1011</v>
      </c>
      <c r="S365" s="13">
        <v>1111</v>
      </c>
      <c r="T365" s="13">
        <v>1249</v>
      </c>
      <c r="U365" s="13">
        <v>1303</v>
      </c>
      <c r="V365" s="13">
        <v>1311</v>
      </c>
      <c r="W365" s="13">
        <v>1438</v>
      </c>
      <c r="X365" s="47">
        <f t="shared" si="236"/>
        <v>6.0879396099006611E-2</v>
      </c>
    </row>
    <row r="366" spans="1:24" hidden="1" x14ac:dyDescent="0.25">
      <c r="A366" s="21" t="s">
        <v>177</v>
      </c>
      <c r="B366" s="21" t="s">
        <v>93</v>
      </c>
      <c r="C366" s="13">
        <v>163</v>
      </c>
      <c r="D366" s="13">
        <v>180</v>
      </c>
      <c r="E366" s="13">
        <v>188</v>
      </c>
      <c r="F366" s="13">
        <v>195</v>
      </c>
      <c r="G366" s="13">
        <v>207</v>
      </c>
      <c r="H366" s="13">
        <v>214</v>
      </c>
      <c r="I366" s="13">
        <v>219</v>
      </c>
      <c r="J366" s="13">
        <v>235</v>
      </c>
      <c r="K366" s="13">
        <v>249</v>
      </c>
      <c r="L366" s="13">
        <v>261</v>
      </c>
      <c r="M366" s="13">
        <v>272</v>
      </c>
      <c r="N366" s="13">
        <v>281</v>
      </c>
      <c r="O366" s="13">
        <v>284</v>
      </c>
      <c r="P366" s="13">
        <v>284</v>
      </c>
      <c r="Q366" s="13">
        <v>296</v>
      </c>
      <c r="R366" s="13">
        <v>315</v>
      </c>
      <c r="S366" s="13">
        <v>339</v>
      </c>
      <c r="T366" s="13">
        <v>359</v>
      </c>
      <c r="U366" s="13">
        <v>380</v>
      </c>
      <c r="V366" s="13">
        <v>407</v>
      </c>
      <c r="W366" s="13">
        <v>415</v>
      </c>
      <c r="X366" s="47">
        <f t="shared" si="236"/>
        <v>4.7835298859191244E-2</v>
      </c>
    </row>
    <row r="367" spans="1:24" hidden="1" x14ac:dyDescent="0.25">
      <c r="A367" s="21" t="s">
        <v>178</v>
      </c>
      <c r="B367" s="21" t="s">
        <v>93</v>
      </c>
      <c r="C367" s="13">
        <v>1003</v>
      </c>
      <c r="D367" s="13">
        <v>1112</v>
      </c>
      <c r="E367" s="13">
        <v>1176</v>
      </c>
      <c r="F367" s="13">
        <v>1266</v>
      </c>
      <c r="G367" s="13">
        <v>1298</v>
      </c>
      <c r="H367" s="13">
        <v>1362</v>
      </c>
      <c r="I367" s="13">
        <v>1477</v>
      </c>
      <c r="J367" s="13">
        <v>1527</v>
      </c>
      <c r="K367" s="13">
        <v>1585</v>
      </c>
      <c r="L367" s="13">
        <v>1641</v>
      </c>
      <c r="M367" s="13">
        <v>1670</v>
      </c>
      <c r="N367" s="13">
        <v>1730</v>
      </c>
      <c r="O367" s="13">
        <v>1768</v>
      </c>
      <c r="P367" s="13">
        <v>1799</v>
      </c>
      <c r="Q367" s="13">
        <v>1857</v>
      </c>
      <c r="R367" s="13">
        <v>1939</v>
      </c>
      <c r="S367" s="13">
        <v>2025</v>
      </c>
      <c r="T367" s="13">
        <v>2115</v>
      </c>
      <c r="U367" s="13">
        <v>2186</v>
      </c>
      <c r="V367" s="13">
        <v>2289</v>
      </c>
      <c r="W367" s="13">
        <v>2422</v>
      </c>
      <c r="X367" s="47">
        <f t="shared" si="236"/>
        <v>4.5065859428620403E-2</v>
      </c>
    </row>
    <row r="368" spans="1:24" hidden="1" x14ac:dyDescent="0.25">
      <c r="A368" s="21" t="s">
        <v>179</v>
      </c>
      <c r="B368" s="21" t="s">
        <v>93</v>
      </c>
      <c r="C368" s="13">
        <v>589</v>
      </c>
      <c r="D368" s="13">
        <v>662</v>
      </c>
      <c r="E368" s="13">
        <v>753</v>
      </c>
      <c r="F368" s="13">
        <v>864</v>
      </c>
      <c r="G368" s="13">
        <v>965</v>
      </c>
      <c r="H368" s="13">
        <v>1022</v>
      </c>
      <c r="I368" s="13">
        <v>1058</v>
      </c>
      <c r="J368" s="13">
        <v>1108</v>
      </c>
      <c r="K368" s="13">
        <v>1148</v>
      </c>
      <c r="L368" s="13">
        <v>1221</v>
      </c>
      <c r="M368" s="13">
        <v>1247</v>
      </c>
      <c r="N368" s="13">
        <v>1283</v>
      </c>
      <c r="O368" s="13">
        <v>1236</v>
      </c>
      <c r="P368" s="13">
        <v>1307</v>
      </c>
      <c r="Q368" s="13">
        <v>1459</v>
      </c>
      <c r="R368" s="13">
        <v>1581</v>
      </c>
      <c r="S368" s="13">
        <v>1621</v>
      </c>
      <c r="T368" s="13">
        <v>1675</v>
      </c>
      <c r="U368" s="13">
        <v>1732</v>
      </c>
      <c r="V368" s="13">
        <v>1824</v>
      </c>
      <c r="W368" s="13">
        <v>1906</v>
      </c>
      <c r="X368" s="47">
        <f t="shared" si="236"/>
        <v>6.0474866453696041E-2</v>
      </c>
    </row>
    <row r="369" spans="1:24" hidden="1" x14ac:dyDescent="0.25">
      <c r="A369" s="43" t="s">
        <v>180</v>
      </c>
      <c r="B369" s="21" t="s">
        <v>93</v>
      </c>
      <c r="C369" s="13">
        <f t="shared" ref="C369:W369" si="237">C366+C365+C364+C362+C361</f>
        <v>1402</v>
      </c>
      <c r="D369" s="13">
        <f t="shared" si="237"/>
        <v>1486</v>
      </c>
      <c r="E369" s="13">
        <f t="shared" si="237"/>
        <v>1586</v>
      </c>
      <c r="F369" s="13">
        <f t="shared" si="237"/>
        <v>1704</v>
      </c>
      <c r="G369" s="13">
        <f t="shared" si="237"/>
        <v>1793</v>
      </c>
      <c r="H369" s="13">
        <f t="shared" si="237"/>
        <v>1874</v>
      </c>
      <c r="I369" s="13">
        <f t="shared" si="237"/>
        <v>1953</v>
      </c>
      <c r="J369" s="13">
        <f t="shared" si="237"/>
        <v>2075</v>
      </c>
      <c r="K369" s="13">
        <f t="shared" si="237"/>
        <v>2132</v>
      </c>
      <c r="L369" s="13">
        <f t="shared" si="237"/>
        <v>2234</v>
      </c>
      <c r="M369" s="13">
        <f t="shared" si="237"/>
        <v>2312</v>
      </c>
      <c r="N369" s="13">
        <f t="shared" si="237"/>
        <v>2376</v>
      </c>
      <c r="O369" s="13">
        <f t="shared" si="237"/>
        <v>2339</v>
      </c>
      <c r="P369" s="13">
        <f t="shared" si="237"/>
        <v>2374</v>
      </c>
      <c r="Q369" s="13">
        <f t="shared" si="237"/>
        <v>2462</v>
      </c>
      <c r="R369" s="13">
        <f t="shared" si="237"/>
        <v>2657</v>
      </c>
      <c r="S369" s="13">
        <f t="shared" si="237"/>
        <v>2809</v>
      </c>
      <c r="T369" s="13">
        <f t="shared" si="237"/>
        <v>3060</v>
      </c>
      <c r="U369" s="13">
        <f t="shared" si="237"/>
        <v>3270</v>
      </c>
      <c r="V369" s="13">
        <f t="shared" si="237"/>
        <v>3474</v>
      </c>
      <c r="W369" s="13">
        <f t="shared" si="237"/>
        <v>3761</v>
      </c>
      <c r="X369" s="47">
        <f t="shared" si="236"/>
        <v>5.0576703209676888E-2</v>
      </c>
    </row>
    <row r="370" spans="1:24" hidden="1" x14ac:dyDescent="0.25">
      <c r="A370" s="43" t="s">
        <v>181</v>
      </c>
      <c r="B370" s="21" t="s">
        <v>93</v>
      </c>
      <c r="C370" s="13">
        <f t="shared" ref="C370:W370" si="238">C369+C368+C367+C363+C360</f>
        <v>5023</v>
      </c>
      <c r="D370" s="13">
        <f t="shared" si="238"/>
        <v>5420</v>
      </c>
      <c r="E370" s="13">
        <f t="shared" si="238"/>
        <v>5828</v>
      </c>
      <c r="F370" s="13">
        <f t="shared" si="238"/>
        <v>6329</v>
      </c>
      <c r="G370" s="13">
        <f t="shared" si="238"/>
        <v>6722</v>
      </c>
      <c r="H370" s="13">
        <f t="shared" si="238"/>
        <v>7050</v>
      </c>
      <c r="I370" s="13">
        <f t="shared" si="238"/>
        <v>7488</v>
      </c>
      <c r="J370" s="13">
        <f t="shared" si="238"/>
        <v>7841</v>
      </c>
      <c r="K370" s="13">
        <f t="shared" si="238"/>
        <v>8058</v>
      </c>
      <c r="L370" s="13">
        <f t="shared" si="238"/>
        <v>8505</v>
      </c>
      <c r="M370" s="13">
        <f t="shared" si="238"/>
        <v>8759</v>
      </c>
      <c r="N370" s="13">
        <f t="shared" si="238"/>
        <v>8991</v>
      </c>
      <c r="O370" s="13">
        <f t="shared" si="238"/>
        <v>9084</v>
      </c>
      <c r="P370" s="13">
        <f t="shared" si="238"/>
        <v>9371</v>
      </c>
      <c r="Q370" s="13">
        <f t="shared" si="238"/>
        <v>9805</v>
      </c>
      <c r="R370" s="13">
        <f t="shared" si="238"/>
        <v>10305</v>
      </c>
      <c r="S370" s="13">
        <f t="shared" si="238"/>
        <v>10926</v>
      </c>
      <c r="T370" s="13">
        <f t="shared" si="238"/>
        <v>11557</v>
      </c>
      <c r="U370" s="13">
        <f t="shared" si="238"/>
        <v>12099</v>
      </c>
      <c r="V370" s="13">
        <f t="shared" si="238"/>
        <v>12931</v>
      </c>
      <c r="W370" s="13">
        <f t="shared" si="238"/>
        <v>14007</v>
      </c>
      <c r="X370" s="47">
        <f t="shared" si="236"/>
        <v>5.2613892366377923E-2</v>
      </c>
    </row>
    <row r="371" spans="1:24" hidden="1" x14ac:dyDescent="0.25">
      <c r="A371" s="21" t="s">
        <v>171</v>
      </c>
      <c r="B371" s="21" t="s">
        <v>117</v>
      </c>
      <c r="C371" s="13">
        <v>196</v>
      </c>
      <c r="D371" s="13">
        <v>225</v>
      </c>
      <c r="E371" s="13">
        <v>234</v>
      </c>
      <c r="F371" s="13">
        <v>241</v>
      </c>
      <c r="G371" s="13">
        <v>263</v>
      </c>
      <c r="H371" s="13">
        <v>278</v>
      </c>
      <c r="I371" s="13">
        <v>296</v>
      </c>
      <c r="J371" s="13">
        <v>313</v>
      </c>
      <c r="K371" s="13">
        <v>329</v>
      </c>
      <c r="L371" s="13">
        <v>340</v>
      </c>
      <c r="M371" s="13">
        <v>344</v>
      </c>
      <c r="N371" s="13">
        <v>350</v>
      </c>
      <c r="O371" s="13">
        <v>346</v>
      </c>
      <c r="P371" s="13">
        <v>362</v>
      </c>
      <c r="Q371" s="13">
        <v>376</v>
      </c>
      <c r="R371" s="13">
        <v>386</v>
      </c>
      <c r="S371" s="13">
        <v>398</v>
      </c>
      <c r="T371" s="13">
        <v>403</v>
      </c>
      <c r="U371" s="13">
        <v>421</v>
      </c>
      <c r="V371" s="13">
        <v>442</v>
      </c>
      <c r="W371" s="13">
        <v>453</v>
      </c>
      <c r="X371" s="47">
        <f t="shared" ref="X371:X381" si="239">_xlfn.RRI(20,C371,W371)</f>
        <v>4.2778591781245545E-2</v>
      </c>
    </row>
    <row r="372" spans="1:24" hidden="1" x14ac:dyDescent="0.25">
      <c r="A372" s="21" t="s">
        <v>172</v>
      </c>
      <c r="B372" s="21" t="s">
        <v>117</v>
      </c>
      <c r="C372" s="13">
        <v>97</v>
      </c>
      <c r="D372" s="13">
        <v>92</v>
      </c>
      <c r="E372" s="13">
        <v>102</v>
      </c>
      <c r="F372" s="13">
        <v>102</v>
      </c>
      <c r="G372" s="13">
        <v>108</v>
      </c>
      <c r="H372" s="13">
        <v>115</v>
      </c>
      <c r="I372" s="13">
        <v>126</v>
      </c>
      <c r="J372" s="13">
        <v>140</v>
      </c>
      <c r="K372" s="13">
        <v>137</v>
      </c>
      <c r="L372" s="13">
        <v>130</v>
      </c>
      <c r="M372" s="13">
        <v>120</v>
      </c>
      <c r="N372" s="13">
        <v>118</v>
      </c>
      <c r="O372" s="13">
        <v>127</v>
      </c>
      <c r="P372" s="13">
        <v>128</v>
      </c>
      <c r="Q372" s="13">
        <v>132</v>
      </c>
      <c r="R372" s="13">
        <v>137</v>
      </c>
      <c r="S372" s="13">
        <v>142</v>
      </c>
      <c r="T372" s="13">
        <v>143</v>
      </c>
      <c r="U372" s="13">
        <v>147</v>
      </c>
      <c r="V372" s="13">
        <v>152</v>
      </c>
      <c r="W372" s="13">
        <v>145</v>
      </c>
      <c r="X372" s="47">
        <f t="shared" si="239"/>
        <v>2.0304526567662018E-2</v>
      </c>
    </row>
    <row r="373" spans="1:24" hidden="1" x14ac:dyDescent="0.25">
      <c r="A373" s="21" t="s">
        <v>173</v>
      </c>
      <c r="B373" s="21" t="s">
        <v>117</v>
      </c>
      <c r="C373" s="13">
        <v>131</v>
      </c>
      <c r="D373" s="13">
        <v>136</v>
      </c>
      <c r="E373" s="13">
        <v>139</v>
      </c>
      <c r="F373" s="13">
        <v>148</v>
      </c>
      <c r="G373" s="13">
        <v>169</v>
      </c>
      <c r="H373" s="13">
        <v>184</v>
      </c>
      <c r="I373" s="13">
        <v>184</v>
      </c>
      <c r="J373" s="13">
        <v>192</v>
      </c>
      <c r="K373" s="13">
        <v>195</v>
      </c>
      <c r="L373" s="13">
        <v>205</v>
      </c>
      <c r="M373" s="13">
        <v>200</v>
      </c>
      <c r="N373" s="13">
        <v>200</v>
      </c>
      <c r="O373" s="13">
        <v>193</v>
      </c>
      <c r="P373" s="13">
        <v>194</v>
      </c>
      <c r="Q373" s="13">
        <v>196</v>
      </c>
      <c r="R373" s="13">
        <v>211</v>
      </c>
      <c r="S373" s="13">
        <v>214</v>
      </c>
      <c r="T373" s="13">
        <v>221</v>
      </c>
      <c r="U373" s="13">
        <v>228</v>
      </c>
      <c r="V373" s="13">
        <v>239</v>
      </c>
      <c r="W373" s="13">
        <v>256</v>
      </c>
      <c r="X373" s="47">
        <f t="shared" si="239"/>
        <v>3.4066415929848493E-2</v>
      </c>
    </row>
    <row r="374" spans="1:24" hidden="1" x14ac:dyDescent="0.25">
      <c r="A374" s="21" t="s">
        <v>174</v>
      </c>
      <c r="B374" s="21" t="s">
        <v>117</v>
      </c>
      <c r="C374" s="13">
        <v>1472</v>
      </c>
      <c r="D374" s="13">
        <v>1549</v>
      </c>
      <c r="E374" s="13">
        <v>1633</v>
      </c>
      <c r="F374" s="13">
        <v>1769</v>
      </c>
      <c r="G374" s="13">
        <v>1899</v>
      </c>
      <c r="H374" s="13">
        <v>1990</v>
      </c>
      <c r="I374" s="13">
        <v>2109</v>
      </c>
      <c r="J374" s="13">
        <v>2135</v>
      </c>
      <c r="K374" s="13">
        <v>2158</v>
      </c>
      <c r="L374" s="13">
        <v>2293</v>
      </c>
      <c r="M374" s="13">
        <v>2375</v>
      </c>
      <c r="N374" s="13">
        <v>2470</v>
      </c>
      <c r="O374" s="13">
        <v>2641</v>
      </c>
      <c r="P374" s="13">
        <v>2582</v>
      </c>
      <c r="Q374" s="13">
        <v>2642</v>
      </c>
      <c r="R374" s="13">
        <v>2810</v>
      </c>
      <c r="S374" s="13">
        <v>2940</v>
      </c>
      <c r="T374" s="13">
        <v>3023</v>
      </c>
      <c r="U374" s="13">
        <v>3113</v>
      </c>
      <c r="V374" s="13">
        <v>3255</v>
      </c>
      <c r="W374" s="13">
        <v>3325</v>
      </c>
      <c r="X374" s="47">
        <f t="shared" si="239"/>
        <v>4.1583740977853223E-2</v>
      </c>
    </row>
    <row r="375" spans="1:24" hidden="1" x14ac:dyDescent="0.25">
      <c r="A375" s="21" t="s">
        <v>175</v>
      </c>
      <c r="B375" s="21" t="s">
        <v>117</v>
      </c>
      <c r="C375" s="13">
        <v>278</v>
      </c>
      <c r="D375" s="13">
        <v>294</v>
      </c>
      <c r="E375" s="13">
        <v>313</v>
      </c>
      <c r="F375" s="13">
        <v>338</v>
      </c>
      <c r="G375" s="13">
        <v>364</v>
      </c>
      <c r="H375" s="13">
        <v>389</v>
      </c>
      <c r="I375" s="13">
        <v>397</v>
      </c>
      <c r="J375" s="13">
        <v>425</v>
      </c>
      <c r="K375" s="13">
        <v>428</v>
      </c>
      <c r="L375" s="13">
        <v>436</v>
      </c>
      <c r="M375" s="13">
        <v>445</v>
      </c>
      <c r="N375" s="13">
        <v>455</v>
      </c>
      <c r="O375" s="13">
        <v>449</v>
      </c>
      <c r="P375" s="13">
        <v>442</v>
      </c>
      <c r="Q375" s="13">
        <v>441</v>
      </c>
      <c r="R375" s="13">
        <v>454</v>
      </c>
      <c r="S375" s="13">
        <v>458</v>
      </c>
      <c r="T375" s="13">
        <v>447</v>
      </c>
      <c r="U375" s="13">
        <v>462</v>
      </c>
      <c r="V375" s="13">
        <v>471</v>
      </c>
      <c r="W375" s="13">
        <v>517</v>
      </c>
      <c r="X375" s="47">
        <f t="shared" si="239"/>
        <v>3.1507256124361005E-2</v>
      </c>
    </row>
    <row r="376" spans="1:24" hidden="1" x14ac:dyDescent="0.25">
      <c r="A376" s="21" t="s">
        <v>176</v>
      </c>
      <c r="B376" s="21" t="s">
        <v>117</v>
      </c>
      <c r="C376" s="13">
        <v>212</v>
      </c>
      <c r="D376" s="13">
        <v>223</v>
      </c>
      <c r="E376" s="13">
        <v>235</v>
      </c>
      <c r="F376" s="13">
        <v>243</v>
      </c>
      <c r="G376" s="13">
        <v>260</v>
      </c>
      <c r="H376" s="13">
        <v>282</v>
      </c>
      <c r="I376" s="13">
        <v>323</v>
      </c>
      <c r="J376" s="13">
        <v>349</v>
      </c>
      <c r="K376" s="13">
        <v>374</v>
      </c>
      <c r="L376" s="13">
        <v>405</v>
      </c>
      <c r="M376" s="13">
        <v>361</v>
      </c>
      <c r="N376" s="13">
        <v>348</v>
      </c>
      <c r="O376" s="13">
        <v>321</v>
      </c>
      <c r="P376" s="13">
        <v>259</v>
      </c>
      <c r="Q376" s="13">
        <v>274</v>
      </c>
      <c r="R376" s="13">
        <v>272</v>
      </c>
      <c r="S376" s="13">
        <v>270</v>
      </c>
      <c r="T376" s="13">
        <v>285</v>
      </c>
      <c r="U376" s="13">
        <v>276</v>
      </c>
      <c r="V376" s="13">
        <v>285</v>
      </c>
      <c r="W376" s="13">
        <v>300</v>
      </c>
      <c r="X376" s="47">
        <f t="shared" si="239"/>
        <v>1.7511367232222241E-2</v>
      </c>
    </row>
    <row r="377" spans="1:24" hidden="1" x14ac:dyDescent="0.25">
      <c r="A377" s="21" t="s">
        <v>177</v>
      </c>
      <c r="B377" s="21" t="s">
        <v>117</v>
      </c>
      <c r="C377" s="13">
        <v>99</v>
      </c>
      <c r="D377" s="13">
        <v>108</v>
      </c>
      <c r="E377" s="13">
        <v>116</v>
      </c>
      <c r="F377" s="13">
        <v>127</v>
      </c>
      <c r="G377" s="13">
        <v>142</v>
      </c>
      <c r="H377" s="13">
        <v>154</v>
      </c>
      <c r="I377" s="13">
        <v>165</v>
      </c>
      <c r="J377" s="13">
        <v>182</v>
      </c>
      <c r="K377" s="13">
        <v>192</v>
      </c>
      <c r="L377" s="13">
        <v>200</v>
      </c>
      <c r="M377" s="13">
        <v>200</v>
      </c>
      <c r="N377" s="13">
        <v>204</v>
      </c>
      <c r="O377" s="13">
        <v>211</v>
      </c>
      <c r="P377" s="13">
        <v>211</v>
      </c>
      <c r="Q377" s="13">
        <v>221</v>
      </c>
      <c r="R377" s="13">
        <v>233</v>
      </c>
      <c r="S377" s="13">
        <v>243</v>
      </c>
      <c r="T377" s="13">
        <v>252</v>
      </c>
      <c r="U377" s="13">
        <v>278</v>
      </c>
      <c r="V377" s="13">
        <v>299</v>
      </c>
      <c r="W377" s="13">
        <v>324</v>
      </c>
      <c r="X377" s="47">
        <f t="shared" si="239"/>
        <v>6.1073554943273489E-2</v>
      </c>
    </row>
    <row r="378" spans="1:24" hidden="1" x14ac:dyDescent="0.25">
      <c r="A378" s="21" t="s">
        <v>178</v>
      </c>
      <c r="B378" s="21" t="s">
        <v>117</v>
      </c>
      <c r="C378" s="13">
        <v>913</v>
      </c>
      <c r="D378" s="13">
        <v>1075</v>
      </c>
      <c r="E378" s="13">
        <v>1080</v>
      </c>
      <c r="F378" s="13">
        <v>1119</v>
      </c>
      <c r="G378" s="13">
        <v>1170</v>
      </c>
      <c r="H378" s="13">
        <v>1246</v>
      </c>
      <c r="I378" s="13">
        <v>1282</v>
      </c>
      <c r="J378" s="13">
        <v>1297</v>
      </c>
      <c r="K378" s="13">
        <v>1352</v>
      </c>
      <c r="L378" s="13">
        <v>1397</v>
      </c>
      <c r="M378" s="13">
        <v>1424</v>
      </c>
      <c r="N378" s="13">
        <v>1487</v>
      </c>
      <c r="O378" s="13">
        <v>1565</v>
      </c>
      <c r="P378" s="13">
        <v>1580</v>
      </c>
      <c r="Q378" s="13">
        <v>1642</v>
      </c>
      <c r="R378" s="13">
        <v>1739</v>
      </c>
      <c r="S378" s="13">
        <v>1867</v>
      </c>
      <c r="T378" s="13">
        <v>1969</v>
      </c>
      <c r="U378" s="13">
        <v>1985</v>
      </c>
      <c r="V378" s="13">
        <v>2063</v>
      </c>
      <c r="W378" s="13">
        <v>2159</v>
      </c>
      <c r="X378" s="47">
        <f t="shared" si="239"/>
        <v>4.3972582869124421E-2</v>
      </c>
    </row>
    <row r="379" spans="1:24" hidden="1" x14ac:dyDescent="0.25">
      <c r="A379" s="21" t="s">
        <v>179</v>
      </c>
      <c r="B379" s="21" t="s">
        <v>117</v>
      </c>
      <c r="C379" s="13">
        <v>551</v>
      </c>
      <c r="D379" s="13">
        <v>648</v>
      </c>
      <c r="E379" s="13">
        <v>723</v>
      </c>
      <c r="F379" s="13">
        <v>809</v>
      </c>
      <c r="G379" s="13">
        <v>869</v>
      </c>
      <c r="H379" s="13">
        <v>904</v>
      </c>
      <c r="I379" s="13">
        <v>951</v>
      </c>
      <c r="J379" s="13">
        <v>963</v>
      </c>
      <c r="K379" s="13">
        <v>1001</v>
      </c>
      <c r="L379" s="13">
        <v>1048</v>
      </c>
      <c r="M379" s="13">
        <v>1049</v>
      </c>
      <c r="N379" s="13">
        <v>1072</v>
      </c>
      <c r="O379" s="13">
        <v>1114</v>
      </c>
      <c r="P379" s="13">
        <v>1155</v>
      </c>
      <c r="Q379" s="13">
        <v>1270</v>
      </c>
      <c r="R379" s="13">
        <v>1352</v>
      </c>
      <c r="S379" s="13">
        <v>1354</v>
      </c>
      <c r="T379" s="13">
        <v>1362</v>
      </c>
      <c r="U379" s="13">
        <v>1375</v>
      </c>
      <c r="V379" s="13">
        <v>1412</v>
      </c>
      <c r="W379" s="13">
        <v>1439</v>
      </c>
      <c r="X379" s="47">
        <f t="shared" si="239"/>
        <v>4.9169023746522988E-2</v>
      </c>
    </row>
    <row r="380" spans="1:24" hidden="1" x14ac:dyDescent="0.25">
      <c r="A380" s="43" t="s">
        <v>180</v>
      </c>
      <c r="B380" s="21" t="s">
        <v>117</v>
      </c>
      <c r="C380" s="13">
        <f t="shared" ref="C380:W380" si="240">C364+C365+C367+C368+C369</f>
        <v>3898</v>
      </c>
      <c r="D380" s="13">
        <f t="shared" si="240"/>
        <v>4226</v>
      </c>
      <c r="E380" s="13">
        <f t="shared" si="240"/>
        <v>4553</v>
      </c>
      <c r="F380" s="13">
        <f t="shared" si="240"/>
        <v>4953</v>
      </c>
      <c r="G380" s="13">
        <f t="shared" si="240"/>
        <v>5226</v>
      </c>
      <c r="H380" s="13">
        <f t="shared" si="240"/>
        <v>5479</v>
      </c>
      <c r="I380" s="13">
        <f t="shared" si="240"/>
        <v>5764</v>
      </c>
      <c r="J380" s="13">
        <f t="shared" si="240"/>
        <v>6057</v>
      </c>
      <c r="K380" s="13">
        <f t="shared" si="240"/>
        <v>6242</v>
      </c>
      <c r="L380" s="13">
        <f t="shared" si="240"/>
        <v>6553</v>
      </c>
      <c r="M380" s="13">
        <f t="shared" si="240"/>
        <v>6734</v>
      </c>
      <c r="N380" s="13">
        <f t="shared" si="240"/>
        <v>6936</v>
      </c>
      <c r="O380" s="13">
        <f t="shared" si="240"/>
        <v>6844</v>
      </c>
      <c r="P380" s="13">
        <f t="shared" si="240"/>
        <v>6989</v>
      </c>
      <c r="Q380" s="13">
        <f t="shared" si="240"/>
        <v>7335</v>
      </c>
      <c r="R380" s="13">
        <f t="shared" si="240"/>
        <v>7892</v>
      </c>
      <c r="S380" s="13">
        <f t="shared" si="240"/>
        <v>8266</v>
      </c>
      <c r="T380" s="13">
        <f t="shared" si="240"/>
        <v>8831</v>
      </c>
      <c r="U380" s="13">
        <f t="shared" si="240"/>
        <v>9249</v>
      </c>
      <c r="V380" s="13">
        <f t="shared" si="240"/>
        <v>9693</v>
      </c>
      <c r="W380" s="13">
        <f t="shared" si="240"/>
        <v>10402</v>
      </c>
      <c r="X380" s="47">
        <f t="shared" si="239"/>
        <v>5.0300931686550365E-2</v>
      </c>
    </row>
    <row r="381" spans="1:24" hidden="1" x14ac:dyDescent="0.25">
      <c r="A381" s="43" t="s">
        <v>181</v>
      </c>
      <c r="B381" s="21" t="s">
        <v>117</v>
      </c>
      <c r="C381" s="13">
        <f t="shared" ref="C381" si="241">C380+C379+C378+C374+C371</f>
        <v>7030</v>
      </c>
      <c r="D381" s="13">
        <f t="shared" ref="D381" si="242">D380+D379+D378+D374+D371</f>
        <v>7723</v>
      </c>
      <c r="E381" s="13">
        <f t="shared" ref="E381" si="243">E380+E379+E378+E374+E371</f>
        <v>8223</v>
      </c>
      <c r="F381" s="13">
        <f t="shared" ref="F381" si="244">F380+F379+F378+F374+F371</f>
        <v>8891</v>
      </c>
      <c r="G381" s="13">
        <f t="shared" ref="G381" si="245">G380+G379+G378+G374+G371</f>
        <v>9427</v>
      </c>
      <c r="H381" s="13">
        <f t="shared" ref="H381" si="246">H380+H379+H378+H374+H371</f>
        <v>9897</v>
      </c>
      <c r="I381" s="13">
        <f t="shared" ref="I381" si="247">I380+I379+I378+I374+I371</f>
        <v>10402</v>
      </c>
      <c r="J381" s="13">
        <f t="shared" ref="J381" si="248">J380+J379+J378+J374+J371</f>
        <v>10765</v>
      </c>
      <c r="K381" s="13">
        <f t="shared" ref="K381" si="249">K380+K379+K378+K374+K371</f>
        <v>11082</v>
      </c>
      <c r="L381" s="13">
        <f t="shared" ref="L381" si="250">L380+L379+L378+L374+L371</f>
        <v>11631</v>
      </c>
      <c r="M381" s="13">
        <f t="shared" ref="M381" si="251">M380+M379+M378+M374+M371</f>
        <v>11926</v>
      </c>
      <c r="N381" s="13">
        <f t="shared" ref="N381" si="252">N380+N379+N378+N374+N371</f>
        <v>12315</v>
      </c>
      <c r="O381" s="13">
        <f t="shared" ref="O381" si="253">O380+O379+O378+O374+O371</f>
        <v>12510</v>
      </c>
      <c r="P381" s="13">
        <f t="shared" ref="P381" si="254">P380+P379+P378+P374+P371</f>
        <v>12668</v>
      </c>
      <c r="Q381" s="13">
        <f t="shared" ref="Q381" si="255">Q380+Q379+Q378+Q374+Q371</f>
        <v>13265</v>
      </c>
      <c r="R381" s="13">
        <f t="shared" ref="R381" si="256">R380+R379+R378+R374+R371</f>
        <v>14179</v>
      </c>
      <c r="S381" s="13">
        <f t="shared" ref="S381" si="257">S380+S379+S378+S374+S371</f>
        <v>14825</v>
      </c>
      <c r="T381" s="13">
        <f t="shared" ref="T381" si="258">T380+T379+T378+T374+T371</f>
        <v>15588</v>
      </c>
      <c r="U381" s="13">
        <f t="shared" ref="U381" si="259">U380+U379+U378+U374+U371</f>
        <v>16143</v>
      </c>
      <c r="V381" s="13">
        <f t="shared" ref="V381" si="260">V380+V379+V378+V374+V371</f>
        <v>16865</v>
      </c>
      <c r="W381" s="13">
        <f t="shared" ref="W381" si="261">W380+W379+W378+W374+W371</f>
        <v>17778</v>
      </c>
      <c r="X381" s="47">
        <f t="shared" si="239"/>
        <v>4.748154194063714E-2</v>
      </c>
    </row>
    <row r="382" spans="1:24" hidden="1" x14ac:dyDescent="0.25">
      <c r="A382" s="21" t="s">
        <v>171</v>
      </c>
      <c r="B382" s="21" t="s">
        <v>107</v>
      </c>
      <c r="C382" s="13">
        <v>201</v>
      </c>
      <c r="D382" s="13">
        <v>214</v>
      </c>
      <c r="E382" s="13">
        <v>238</v>
      </c>
      <c r="F382" s="13">
        <v>244</v>
      </c>
      <c r="G382" s="13">
        <v>268</v>
      </c>
      <c r="H382" s="13">
        <v>277</v>
      </c>
      <c r="I382" s="13">
        <v>291</v>
      </c>
      <c r="J382" s="13">
        <v>319</v>
      </c>
      <c r="K382" s="13">
        <v>344</v>
      </c>
      <c r="L382" s="13">
        <v>357</v>
      </c>
      <c r="M382" s="13">
        <v>394</v>
      </c>
      <c r="N382" s="13">
        <v>408</v>
      </c>
      <c r="O382" s="13">
        <v>409</v>
      </c>
      <c r="P382" s="13">
        <v>436</v>
      </c>
      <c r="Q382" s="13">
        <v>465</v>
      </c>
      <c r="R382" s="13">
        <v>478</v>
      </c>
      <c r="S382" s="13">
        <v>508</v>
      </c>
      <c r="T382" s="13">
        <v>521</v>
      </c>
      <c r="U382" s="13">
        <v>537</v>
      </c>
      <c r="V382" s="13">
        <v>527</v>
      </c>
      <c r="W382" s="13">
        <v>559</v>
      </c>
      <c r="X382" s="47">
        <f t="shared" ref="X382:X392" si="262">_xlfn.RRI(20,C382,W382)</f>
        <v>5.2472573975962389E-2</v>
      </c>
    </row>
    <row r="383" spans="1:24" hidden="1" x14ac:dyDescent="0.25">
      <c r="A383" s="21" t="s">
        <v>172</v>
      </c>
      <c r="B383" s="21" t="s">
        <v>107</v>
      </c>
      <c r="C383" s="13">
        <v>101</v>
      </c>
      <c r="D383" s="13">
        <v>95</v>
      </c>
      <c r="E383" s="13">
        <v>108</v>
      </c>
      <c r="F383" s="13">
        <v>107</v>
      </c>
      <c r="G383" s="13">
        <v>111</v>
      </c>
      <c r="H383" s="13">
        <v>115</v>
      </c>
      <c r="I383" s="13">
        <v>121</v>
      </c>
      <c r="J383" s="13">
        <v>128</v>
      </c>
      <c r="K383" s="13">
        <v>135</v>
      </c>
      <c r="L383" s="13">
        <v>134</v>
      </c>
      <c r="M383" s="13">
        <v>135</v>
      </c>
      <c r="N383" s="13">
        <v>142</v>
      </c>
      <c r="O383" s="13">
        <v>164</v>
      </c>
      <c r="P383" s="13">
        <v>162</v>
      </c>
      <c r="Q383" s="13">
        <v>164</v>
      </c>
      <c r="R383" s="13">
        <v>156</v>
      </c>
      <c r="S383" s="13">
        <v>154</v>
      </c>
      <c r="T383" s="13">
        <v>155</v>
      </c>
      <c r="U383" s="13">
        <v>163</v>
      </c>
      <c r="V383" s="13">
        <v>164</v>
      </c>
      <c r="W383" s="13">
        <v>156</v>
      </c>
      <c r="X383" s="47">
        <f t="shared" si="262"/>
        <v>2.19747392713463E-2</v>
      </c>
    </row>
    <row r="384" spans="1:24" hidden="1" x14ac:dyDescent="0.25">
      <c r="A384" s="21" t="s">
        <v>173</v>
      </c>
      <c r="B384" s="21" t="s">
        <v>107</v>
      </c>
      <c r="C384" s="13">
        <v>32</v>
      </c>
      <c r="D384" s="13">
        <v>32</v>
      </c>
      <c r="E384" s="13">
        <v>28</v>
      </c>
      <c r="F384" s="13">
        <v>31</v>
      </c>
      <c r="G384" s="13">
        <v>36</v>
      </c>
      <c r="H384" s="13">
        <v>42</v>
      </c>
      <c r="I384" s="13">
        <v>45</v>
      </c>
      <c r="J384" s="13">
        <v>50</v>
      </c>
      <c r="K384" s="13">
        <v>52</v>
      </c>
      <c r="L384" s="13">
        <v>51</v>
      </c>
      <c r="M384" s="13">
        <v>52</v>
      </c>
      <c r="N384" s="13">
        <v>65</v>
      </c>
      <c r="O384" s="13">
        <v>69</v>
      </c>
      <c r="P384" s="13">
        <v>74</v>
      </c>
      <c r="Q384" s="13">
        <v>77</v>
      </c>
      <c r="R384" s="13">
        <v>84</v>
      </c>
      <c r="S384" s="13">
        <v>97</v>
      </c>
      <c r="T384" s="13">
        <v>114</v>
      </c>
      <c r="U384" s="13">
        <v>117</v>
      </c>
      <c r="V384" s="13">
        <v>131</v>
      </c>
      <c r="W384" s="13">
        <v>140</v>
      </c>
      <c r="X384" s="47">
        <f t="shared" si="262"/>
        <v>7.6586433682819921E-2</v>
      </c>
    </row>
    <row r="385" spans="1:24" hidden="1" x14ac:dyDescent="0.25">
      <c r="A385" s="21" t="s">
        <v>174</v>
      </c>
      <c r="B385" s="21" t="s">
        <v>107</v>
      </c>
      <c r="C385" s="13">
        <v>1793</v>
      </c>
      <c r="D385" s="13">
        <v>2006</v>
      </c>
      <c r="E385" s="13">
        <v>2241</v>
      </c>
      <c r="F385" s="13">
        <v>2218</v>
      </c>
      <c r="G385" s="13">
        <v>2343</v>
      </c>
      <c r="H385" s="13">
        <v>2494</v>
      </c>
      <c r="I385" s="13">
        <v>2641</v>
      </c>
      <c r="J385" s="13">
        <v>2784</v>
      </c>
      <c r="K385" s="13">
        <v>2897</v>
      </c>
      <c r="L385" s="13">
        <v>3188</v>
      </c>
      <c r="M385" s="13">
        <v>3193</v>
      </c>
      <c r="N385" s="13">
        <v>3400</v>
      </c>
      <c r="O385" s="13">
        <v>3401</v>
      </c>
      <c r="P385" s="13">
        <v>3564</v>
      </c>
      <c r="Q385" s="13">
        <v>3650</v>
      </c>
      <c r="R385" s="13">
        <v>3791</v>
      </c>
      <c r="S385" s="13">
        <v>3849</v>
      </c>
      <c r="T385" s="13">
        <v>3887</v>
      </c>
      <c r="U385" s="13">
        <v>4032</v>
      </c>
      <c r="V385" s="13">
        <v>4412</v>
      </c>
      <c r="W385" s="13">
        <v>4714</v>
      </c>
      <c r="X385" s="47">
        <f t="shared" si="262"/>
        <v>4.9519384670707378E-2</v>
      </c>
    </row>
    <row r="386" spans="1:24" hidden="1" x14ac:dyDescent="0.25">
      <c r="A386" s="21" t="s">
        <v>175</v>
      </c>
      <c r="B386" s="21" t="s">
        <v>107</v>
      </c>
      <c r="C386" s="13">
        <v>405</v>
      </c>
      <c r="D386" s="13">
        <v>443</v>
      </c>
      <c r="E386" s="13">
        <v>479</v>
      </c>
      <c r="F386" s="13">
        <v>503</v>
      </c>
      <c r="G386" s="13">
        <v>512</v>
      </c>
      <c r="H386" s="13">
        <v>538</v>
      </c>
      <c r="I386" s="13">
        <v>556</v>
      </c>
      <c r="J386" s="13">
        <v>587</v>
      </c>
      <c r="K386" s="13">
        <v>605</v>
      </c>
      <c r="L386" s="13">
        <v>648</v>
      </c>
      <c r="M386" s="13">
        <v>692</v>
      </c>
      <c r="N386" s="13">
        <v>708</v>
      </c>
      <c r="O386" s="13">
        <v>701</v>
      </c>
      <c r="P386" s="13">
        <v>711</v>
      </c>
      <c r="Q386" s="13">
        <v>722</v>
      </c>
      <c r="R386" s="13">
        <v>730</v>
      </c>
      <c r="S386" s="13">
        <v>752</v>
      </c>
      <c r="T386" s="13">
        <v>738</v>
      </c>
      <c r="U386" s="13">
        <v>742</v>
      </c>
      <c r="V386" s="13">
        <v>789</v>
      </c>
      <c r="W386" s="13">
        <v>915</v>
      </c>
      <c r="X386" s="47">
        <f t="shared" si="262"/>
        <v>4.1593601925280943E-2</v>
      </c>
    </row>
    <row r="387" spans="1:24" hidden="1" x14ac:dyDescent="0.25">
      <c r="A387" s="21" t="s">
        <v>176</v>
      </c>
      <c r="B387" s="21" t="s">
        <v>107</v>
      </c>
      <c r="C387" s="13">
        <v>359</v>
      </c>
      <c r="D387" s="13">
        <v>371</v>
      </c>
      <c r="E387" s="13">
        <v>399</v>
      </c>
      <c r="F387" s="13">
        <v>405</v>
      </c>
      <c r="G387" s="13">
        <v>439</v>
      </c>
      <c r="H387" s="13">
        <v>456</v>
      </c>
      <c r="I387" s="13">
        <v>477</v>
      </c>
      <c r="J387" s="13">
        <v>497</v>
      </c>
      <c r="K387" s="13">
        <v>523</v>
      </c>
      <c r="L387" s="13">
        <v>572</v>
      </c>
      <c r="M387" s="13">
        <v>654</v>
      </c>
      <c r="N387" s="13">
        <v>699</v>
      </c>
      <c r="O387" s="13">
        <v>723</v>
      </c>
      <c r="P387" s="13">
        <v>763</v>
      </c>
      <c r="Q387" s="13">
        <v>847</v>
      </c>
      <c r="R387" s="13">
        <v>879</v>
      </c>
      <c r="S387" s="13">
        <v>949</v>
      </c>
      <c r="T387" s="13">
        <v>971</v>
      </c>
      <c r="U387" s="13">
        <v>956</v>
      </c>
      <c r="V387" s="13">
        <v>939</v>
      </c>
      <c r="W387" s="13">
        <v>981</v>
      </c>
      <c r="X387" s="47">
        <f t="shared" si="262"/>
        <v>5.1547094998611653E-2</v>
      </c>
    </row>
    <row r="388" spans="1:24" hidden="1" x14ac:dyDescent="0.25">
      <c r="A388" s="21" t="s">
        <v>177</v>
      </c>
      <c r="B388" s="21" t="s">
        <v>107</v>
      </c>
      <c r="C388" s="13">
        <v>112</v>
      </c>
      <c r="D388" s="13">
        <v>116</v>
      </c>
      <c r="E388" s="13">
        <v>118</v>
      </c>
      <c r="F388" s="13">
        <v>123</v>
      </c>
      <c r="G388" s="13">
        <v>130</v>
      </c>
      <c r="H388" s="13">
        <v>138</v>
      </c>
      <c r="I388" s="13">
        <v>142</v>
      </c>
      <c r="J388" s="13">
        <v>151</v>
      </c>
      <c r="K388" s="13">
        <v>167</v>
      </c>
      <c r="L388" s="13">
        <v>179</v>
      </c>
      <c r="M388" s="13">
        <v>200</v>
      </c>
      <c r="N388" s="13">
        <v>214</v>
      </c>
      <c r="O388" s="13">
        <v>227</v>
      </c>
      <c r="P388" s="13">
        <v>236</v>
      </c>
      <c r="Q388" s="13">
        <v>248</v>
      </c>
      <c r="R388" s="13">
        <v>274</v>
      </c>
      <c r="S388" s="13">
        <v>294</v>
      </c>
      <c r="T388" s="13">
        <v>308</v>
      </c>
      <c r="U388" s="13">
        <v>331</v>
      </c>
      <c r="V388" s="13">
        <v>324</v>
      </c>
      <c r="W388" s="13">
        <v>369</v>
      </c>
      <c r="X388" s="47">
        <f t="shared" si="262"/>
        <v>6.1427699956711157E-2</v>
      </c>
    </row>
    <row r="389" spans="1:24" hidden="1" x14ac:dyDescent="0.25">
      <c r="A389" s="21" t="s">
        <v>178</v>
      </c>
      <c r="B389" s="21" t="s">
        <v>107</v>
      </c>
      <c r="C389" s="13">
        <v>851</v>
      </c>
      <c r="D389" s="13">
        <v>903</v>
      </c>
      <c r="E389" s="13">
        <v>980</v>
      </c>
      <c r="F389" s="13">
        <v>1088</v>
      </c>
      <c r="G389" s="13">
        <v>1156</v>
      </c>
      <c r="H389" s="13">
        <v>1199</v>
      </c>
      <c r="I389" s="13">
        <v>1245</v>
      </c>
      <c r="J389" s="13">
        <v>1358</v>
      </c>
      <c r="K389" s="13">
        <v>1451</v>
      </c>
      <c r="L389" s="13">
        <v>1446</v>
      </c>
      <c r="M389" s="13">
        <v>1520</v>
      </c>
      <c r="N389" s="13">
        <v>1560</v>
      </c>
      <c r="O389" s="13">
        <v>1672</v>
      </c>
      <c r="P389" s="13">
        <v>1675</v>
      </c>
      <c r="Q389" s="13">
        <v>1687</v>
      </c>
      <c r="R389" s="13">
        <v>1819</v>
      </c>
      <c r="S389" s="13">
        <v>1970</v>
      </c>
      <c r="T389" s="13">
        <v>2183</v>
      </c>
      <c r="U389" s="13">
        <v>2287</v>
      </c>
      <c r="V389" s="13">
        <v>2232</v>
      </c>
      <c r="W389" s="13">
        <v>2309</v>
      </c>
      <c r="X389" s="47">
        <f t="shared" si="262"/>
        <v>5.1174261988833569E-2</v>
      </c>
    </row>
    <row r="390" spans="1:24" hidden="1" x14ac:dyDescent="0.25">
      <c r="A390" s="21" t="s">
        <v>179</v>
      </c>
      <c r="B390" s="21" t="s">
        <v>107</v>
      </c>
      <c r="C390" s="13">
        <v>527</v>
      </c>
      <c r="D390" s="13">
        <v>616</v>
      </c>
      <c r="E390" s="13">
        <v>706</v>
      </c>
      <c r="F390" s="13">
        <v>779</v>
      </c>
      <c r="G390" s="13">
        <v>843</v>
      </c>
      <c r="H390" s="13">
        <v>916</v>
      </c>
      <c r="I390" s="13">
        <v>1036</v>
      </c>
      <c r="J390" s="13">
        <v>1119</v>
      </c>
      <c r="K390" s="13">
        <v>1144</v>
      </c>
      <c r="L390" s="13">
        <v>1132</v>
      </c>
      <c r="M390" s="13">
        <v>1173</v>
      </c>
      <c r="N390" s="13">
        <v>1128</v>
      </c>
      <c r="O390" s="13">
        <v>1092</v>
      </c>
      <c r="P390" s="13">
        <v>1092</v>
      </c>
      <c r="Q390" s="13">
        <v>1144</v>
      </c>
      <c r="R390" s="13">
        <v>1146</v>
      </c>
      <c r="S390" s="13">
        <v>1109</v>
      </c>
      <c r="T390" s="13">
        <v>1084</v>
      </c>
      <c r="U390" s="13">
        <v>1103</v>
      </c>
      <c r="V390" s="13">
        <v>1134</v>
      </c>
      <c r="W390" s="13">
        <v>1160</v>
      </c>
      <c r="X390" s="47">
        <f t="shared" si="262"/>
        <v>4.0237171608995315E-2</v>
      </c>
    </row>
    <row r="391" spans="1:24" hidden="1" x14ac:dyDescent="0.25">
      <c r="A391" s="43" t="s">
        <v>180</v>
      </c>
      <c r="B391" s="21" t="s">
        <v>107</v>
      </c>
      <c r="C391" s="13">
        <f t="shared" ref="C391:W391" si="263">C388+C387+C386+C384+C383</f>
        <v>1009</v>
      </c>
      <c r="D391" s="13">
        <f t="shared" si="263"/>
        <v>1057</v>
      </c>
      <c r="E391" s="13">
        <f t="shared" si="263"/>
        <v>1132</v>
      </c>
      <c r="F391" s="13">
        <f t="shared" si="263"/>
        <v>1169</v>
      </c>
      <c r="G391" s="13">
        <f t="shared" si="263"/>
        <v>1228</v>
      </c>
      <c r="H391" s="13">
        <f t="shared" si="263"/>
        <v>1289</v>
      </c>
      <c r="I391" s="13">
        <f t="shared" si="263"/>
        <v>1341</v>
      </c>
      <c r="J391" s="13">
        <f t="shared" si="263"/>
        <v>1413</v>
      </c>
      <c r="K391" s="13">
        <f t="shared" si="263"/>
        <v>1482</v>
      </c>
      <c r="L391" s="13">
        <f t="shared" si="263"/>
        <v>1584</v>
      </c>
      <c r="M391" s="13">
        <f t="shared" si="263"/>
        <v>1733</v>
      </c>
      <c r="N391" s="13">
        <f t="shared" si="263"/>
        <v>1828</v>
      </c>
      <c r="O391" s="13">
        <f t="shared" si="263"/>
        <v>1884</v>
      </c>
      <c r="P391" s="13">
        <f t="shared" si="263"/>
        <v>1946</v>
      </c>
      <c r="Q391" s="13">
        <f t="shared" si="263"/>
        <v>2058</v>
      </c>
      <c r="R391" s="13">
        <f t="shared" si="263"/>
        <v>2123</v>
      </c>
      <c r="S391" s="13">
        <f t="shared" si="263"/>
        <v>2246</v>
      </c>
      <c r="T391" s="13">
        <f t="shared" si="263"/>
        <v>2286</v>
      </c>
      <c r="U391" s="13">
        <f t="shared" si="263"/>
        <v>2309</v>
      </c>
      <c r="V391" s="13">
        <f t="shared" si="263"/>
        <v>2347</v>
      </c>
      <c r="W391" s="13">
        <f t="shared" si="263"/>
        <v>2561</v>
      </c>
      <c r="X391" s="47">
        <f t="shared" si="262"/>
        <v>4.7673407527571321E-2</v>
      </c>
    </row>
    <row r="392" spans="1:24" hidden="1" x14ac:dyDescent="0.25">
      <c r="A392" s="43" t="s">
        <v>181</v>
      </c>
      <c r="B392" s="21" t="s">
        <v>107</v>
      </c>
      <c r="C392" s="13">
        <f t="shared" ref="C392:W392" si="264">C391+C390+C389+C385+C382</f>
        <v>4381</v>
      </c>
      <c r="D392" s="13">
        <f t="shared" si="264"/>
        <v>4796</v>
      </c>
      <c r="E392" s="13">
        <f t="shared" si="264"/>
        <v>5297</v>
      </c>
      <c r="F392" s="13">
        <f t="shared" si="264"/>
        <v>5498</v>
      </c>
      <c r="G392" s="13">
        <f t="shared" si="264"/>
        <v>5838</v>
      </c>
      <c r="H392" s="13">
        <f t="shared" si="264"/>
        <v>6175</v>
      </c>
      <c r="I392" s="13">
        <f t="shared" si="264"/>
        <v>6554</v>
      </c>
      <c r="J392" s="13">
        <f t="shared" si="264"/>
        <v>6993</v>
      </c>
      <c r="K392" s="13">
        <f t="shared" si="264"/>
        <v>7318</v>
      </c>
      <c r="L392" s="13">
        <f t="shared" si="264"/>
        <v>7707</v>
      </c>
      <c r="M392" s="13">
        <f t="shared" si="264"/>
        <v>8013</v>
      </c>
      <c r="N392" s="13">
        <f t="shared" si="264"/>
        <v>8324</v>
      </c>
      <c r="O392" s="13">
        <f t="shared" si="264"/>
        <v>8458</v>
      </c>
      <c r="P392" s="13">
        <f t="shared" si="264"/>
        <v>8713</v>
      </c>
      <c r="Q392" s="13">
        <f t="shared" si="264"/>
        <v>9004</v>
      </c>
      <c r="R392" s="13">
        <f t="shared" si="264"/>
        <v>9357</v>
      </c>
      <c r="S392" s="13">
        <f t="shared" si="264"/>
        <v>9682</v>
      </c>
      <c r="T392" s="13">
        <f t="shared" si="264"/>
        <v>9961</v>
      </c>
      <c r="U392" s="13">
        <f t="shared" si="264"/>
        <v>10268</v>
      </c>
      <c r="V392" s="13">
        <f t="shared" si="264"/>
        <v>10652</v>
      </c>
      <c r="W392" s="13">
        <f t="shared" si="264"/>
        <v>11303</v>
      </c>
      <c r="X392" s="47">
        <f t="shared" si="262"/>
        <v>4.8530393371870817E-2</v>
      </c>
    </row>
    <row r="393" spans="1:24" hidden="1" x14ac:dyDescent="0.25">
      <c r="A393" s="21" t="s">
        <v>171</v>
      </c>
      <c r="B393" s="21" t="s">
        <v>99</v>
      </c>
      <c r="C393" s="13">
        <v>199</v>
      </c>
      <c r="D393" s="13">
        <v>216</v>
      </c>
      <c r="E393" s="13">
        <v>238</v>
      </c>
      <c r="F393" s="13">
        <v>233</v>
      </c>
      <c r="G393" s="13">
        <v>254</v>
      </c>
      <c r="H393" s="13">
        <v>269</v>
      </c>
      <c r="I393" s="13">
        <v>276</v>
      </c>
      <c r="J393" s="13">
        <v>285</v>
      </c>
      <c r="K393" s="13">
        <v>299</v>
      </c>
      <c r="L393" s="13">
        <v>306</v>
      </c>
      <c r="M393" s="13">
        <v>319</v>
      </c>
      <c r="N393" s="13">
        <v>334</v>
      </c>
      <c r="O393" s="13">
        <v>319</v>
      </c>
      <c r="P393" s="13">
        <v>341</v>
      </c>
      <c r="Q393" s="13">
        <v>346</v>
      </c>
      <c r="R393" s="13">
        <v>339</v>
      </c>
      <c r="S393" s="13">
        <v>355</v>
      </c>
      <c r="T393" s="13">
        <v>373</v>
      </c>
      <c r="U393" s="13">
        <v>385</v>
      </c>
      <c r="V393" s="13">
        <v>395</v>
      </c>
      <c r="W393" s="13">
        <v>374</v>
      </c>
      <c r="X393" s="47">
        <f>_xlfn.RRI(20,C393,W393)</f>
        <v>3.2050447018489914E-2</v>
      </c>
    </row>
    <row r="394" spans="1:24" hidden="1" x14ac:dyDescent="0.25">
      <c r="A394" s="21" t="s">
        <v>172</v>
      </c>
      <c r="B394" s="21" t="s">
        <v>99</v>
      </c>
      <c r="C394" s="13">
        <v>85</v>
      </c>
      <c r="D394" s="13">
        <v>81</v>
      </c>
      <c r="E394" s="13">
        <v>95</v>
      </c>
      <c r="F394" s="13">
        <v>101</v>
      </c>
      <c r="G394" s="13">
        <v>103</v>
      </c>
      <c r="H394" s="13">
        <v>111</v>
      </c>
      <c r="I394" s="13">
        <v>117</v>
      </c>
      <c r="J394" s="13">
        <v>131</v>
      </c>
      <c r="K394" s="13">
        <v>129</v>
      </c>
      <c r="L394" s="13">
        <v>127</v>
      </c>
      <c r="M394" s="13">
        <v>122</v>
      </c>
      <c r="N394" s="13">
        <v>125</v>
      </c>
      <c r="O394" s="13">
        <v>134</v>
      </c>
      <c r="P394" s="13">
        <v>139</v>
      </c>
      <c r="Q394" s="13">
        <v>142</v>
      </c>
      <c r="R394" s="13">
        <v>146</v>
      </c>
      <c r="S394" s="13">
        <v>150</v>
      </c>
      <c r="T394" s="13">
        <v>157</v>
      </c>
      <c r="U394" s="13">
        <v>163</v>
      </c>
      <c r="V394" s="13">
        <v>170</v>
      </c>
      <c r="W394" s="13">
        <v>158</v>
      </c>
      <c r="X394" s="47">
        <f>_xlfn.RRI(20,C394,W394)</f>
        <v>3.1482604206227283E-2</v>
      </c>
    </row>
    <row r="395" spans="1:24" hidden="1" x14ac:dyDescent="0.25">
      <c r="A395" s="21" t="s">
        <v>173</v>
      </c>
      <c r="B395" s="21" t="s">
        <v>99</v>
      </c>
      <c r="C395" s="13">
        <v>122</v>
      </c>
      <c r="D395" s="13">
        <v>124</v>
      </c>
      <c r="E395" s="13">
        <v>128</v>
      </c>
      <c r="F395" s="13">
        <v>140</v>
      </c>
      <c r="G395" s="13">
        <v>152</v>
      </c>
      <c r="H395" s="13">
        <v>167</v>
      </c>
      <c r="I395" s="13">
        <v>173</v>
      </c>
      <c r="J395" s="13">
        <v>186</v>
      </c>
      <c r="K395" s="13">
        <v>199</v>
      </c>
      <c r="L395" s="13">
        <v>217</v>
      </c>
      <c r="M395" s="13">
        <v>230</v>
      </c>
      <c r="N395" s="13">
        <v>242</v>
      </c>
      <c r="O395" s="13">
        <v>248</v>
      </c>
      <c r="P395" s="13">
        <v>255</v>
      </c>
      <c r="Q395" s="13">
        <v>266</v>
      </c>
      <c r="R395" s="13">
        <v>277</v>
      </c>
      <c r="S395" s="13">
        <v>284</v>
      </c>
      <c r="T395" s="13">
        <v>298</v>
      </c>
      <c r="U395" s="13">
        <v>309</v>
      </c>
      <c r="V395" s="13">
        <v>317</v>
      </c>
      <c r="W395" s="13">
        <v>338</v>
      </c>
      <c r="X395" s="47">
        <f t="shared" ref="X395:X403" si="265">_xlfn.RRI(20,C395,W395)</f>
        <v>5.2271585940002252E-2</v>
      </c>
    </row>
    <row r="396" spans="1:24" hidden="1" x14ac:dyDescent="0.25">
      <c r="A396" s="21" t="s">
        <v>174</v>
      </c>
      <c r="B396" s="21" t="s">
        <v>99</v>
      </c>
      <c r="C396" s="13">
        <v>1539</v>
      </c>
      <c r="D396" s="13">
        <v>1705</v>
      </c>
      <c r="E396" s="13">
        <v>1831</v>
      </c>
      <c r="F396" s="13">
        <v>1987</v>
      </c>
      <c r="G396" s="13">
        <v>2172</v>
      </c>
      <c r="H396" s="13">
        <v>2390</v>
      </c>
      <c r="I396" s="13">
        <v>2547</v>
      </c>
      <c r="J396" s="13">
        <v>2646</v>
      </c>
      <c r="K396" s="13">
        <v>2690</v>
      </c>
      <c r="L396" s="13">
        <v>2997</v>
      </c>
      <c r="M396" s="13">
        <v>3053</v>
      </c>
      <c r="N396" s="13">
        <v>3014</v>
      </c>
      <c r="O396" s="13">
        <v>3248</v>
      </c>
      <c r="P396" s="13">
        <v>3339</v>
      </c>
      <c r="Q396" s="13">
        <v>3419</v>
      </c>
      <c r="R396" s="13">
        <v>3486</v>
      </c>
      <c r="S396" s="13">
        <v>3577</v>
      </c>
      <c r="T396" s="13">
        <v>3676</v>
      </c>
      <c r="U396" s="13">
        <v>3765</v>
      </c>
      <c r="V396" s="13">
        <v>4147</v>
      </c>
      <c r="W396" s="13">
        <v>4181</v>
      </c>
      <c r="X396" s="47">
        <f t="shared" si="265"/>
        <v>5.1240483676943338E-2</v>
      </c>
    </row>
    <row r="397" spans="1:24" hidden="1" x14ac:dyDescent="0.25">
      <c r="A397" s="21" t="s">
        <v>175</v>
      </c>
      <c r="B397" s="21" t="s">
        <v>99</v>
      </c>
      <c r="C397" s="13">
        <v>428</v>
      </c>
      <c r="D397" s="13">
        <v>462</v>
      </c>
      <c r="E397" s="13">
        <v>480</v>
      </c>
      <c r="F397" s="13">
        <v>507</v>
      </c>
      <c r="G397" s="13">
        <v>524</v>
      </c>
      <c r="H397" s="13">
        <v>546</v>
      </c>
      <c r="I397" s="13">
        <v>555</v>
      </c>
      <c r="J397" s="13">
        <v>590</v>
      </c>
      <c r="K397" s="13">
        <v>594</v>
      </c>
      <c r="L397" s="13">
        <v>590</v>
      </c>
      <c r="M397" s="13">
        <v>591</v>
      </c>
      <c r="N397" s="13">
        <v>596</v>
      </c>
      <c r="O397" s="13">
        <v>594</v>
      </c>
      <c r="P397" s="13">
        <v>604</v>
      </c>
      <c r="Q397" s="13">
        <v>614</v>
      </c>
      <c r="R397" s="13">
        <v>627</v>
      </c>
      <c r="S397" s="13">
        <v>648</v>
      </c>
      <c r="T397" s="13">
        <v>660</v>
      </c>
      <c r="U397" s="13">
        <v>673</v>
      </c>
      <c r="V397" s="13">
        <v>688</v>
      </c>
      <c r="W397" s="13">
        <v>778</v>
      </c>
      <c r="X397" s="47">
        <f t="shared" si="265"/>
        <v>3.0331058306226621E-2</v>
      </c>
    </row>
    <row r="398" spans="1:24" hidden="1" x14ac:dyDescent="0.25">
      <c r="A398" s="21" t="s">
        <v>176</v>
      </c>
      <c r="B398" s="21" t="s">
        <v>99</v>
      </c>
      <c r="C398" s="13">
        <v>233</v>
      </c>
      <c r="D398" s="13">
        <v>256</v>
      </c>
      <c r="E398" s="13">
        <v>283</v>
      </c>
      <c r="F398" s="13">
        <v>322</v>
      </c>
      <c r="G398" s="13">
        <v>347</v>
      </c>
      <c r="H398" s="13">
        <v>350</v>
      </c>
      <c r="I398" s="13">
        <v>360</v>
      </c>
      <c r="J398" s="13">
        <v>375</v>
      </c>
      <c r="K398" s="13">
        <v>382</v>
      </c>
      <c r="L398" s="13">
        <v>415</v>
      </c>
      <c r="M398" s="13">
        <v>449</v>
      </c>
      <c r="N398" s="13">
        <v>446</v>
      </c>
      <c r="O398" s="13">
        <v>462</v>
      </c>
      <c r="P398" s="13">
        <v>474</v>
      </c>
      <c r="Q398" s="13">
        <v>540</v>
      </c>
      <c r="R398" s="13">
        <v>611</v>
      </c>
      <c r="S398" s="13">
        <v>647</v>
      </c>
      <c r="T398" s="13">
        <v>668</v>
      </c>
      <c r="U398" s="13">
        <v>660</v>
      </c>
      <c r="V398" s="13">
        <v>659</v>
      </c>
      <c r="W398" s="13">
        <v>698</v>
      </c>
      <c r="X398" s="47">
        <f t="shared" si="265"/>
        <v>5.6391687241171162E-2</v>
      </c>
    </row>
    <row r="399" spans="1:24" hidden="1" x14ac:dyDescent="0.25">
      <c r="A399" s="21" t="s">
        <v>177</v>
      </c>
      <c r="B399" s="21" t="s">
        <v>99</v>
      </c>
      <c r="C399" s="13">
        <v>121</v>
      </c>
      <c r="D399" s="13">
        <v>131</v>
      </c>
      <c r="E399" s="13">
        <v>142</v>
      </c>
      <c r="F399" s="13">
        <v>151</v>
      </c>
      <c r="G399" s="13">
        <v>161</v>
      </c>
      <c r="H399" s="13">
        <v>166</v>
      </c>
      <c r="I399" s="13">
        <v>171</v>
      </c>
      <c r="J399" s="13">
        <v>176</v>
      </c>
      <c r="K399" s="13">
        <v>189</v>
      </c>
      <c r="L399" s="13">
        <v>195</v>
      </c>
      <c r="M399" s="13">
        <v>192</v>
      </c>
      <c r="N399" s="13">
        <v>200</v>
      </c>
      <c r="O399" s="13">
        <v>218</v>
      </c>
      <c r="P399" s="13">
        <v>223</v>
      </c>
      <c r="Q399" s="13">
        <v>234</v>
      </c>
      <c r="R399" s="13">
        <v>233</v>
      </c>
      <c r="S399" s="13">
        <v>239</v>
      </c>
      <c r="T399" s="13">
        <v>260</v>
      </c>
      <c r="U399" s="13">
        <v>280</v>
      </c>
      <c r="V399" s="13">
        <v>297</v>
      </c>
      <c r="W399" s="13">
        <v>300</v>
      </c>
      <c r="X399" s="47">
        <f t="shared" si="265"/>
        <v>4.6445932455837724E-2</v>
      </c>
    </row>
    <row r="400" spans="1:24" hidden="1" x14ac:dyDescent="0.25">
      <c r="A400" s="21" t="s">
        <v>178</v>
      </c>
      <c r="B400" s="21" t="s">
        <v>99</v>
      </c>
      <c r="C400" s="13">
        <v>939</v>
      </c>
      <c r="D400" s="13">
        <v>1051</v>
      </c>
      <c r="E400" s="13">
        <v>1131</v>
      </c>
      <c r="F400" s="13">
        <v>1204</v>
      </c>
      <c r="G400" s="13">
        <v>1244</v>
      </c>
      <c r="H400" s="13">
        <v>1288</v>
      </c>
      <c r="I400" s="13">
        <v>1319</v>
      </c>
      <c r="J400" s="13">
        <v>1389</v>
      </c>
      <c r="K400" s="13">
        <v>1443</v>
      </c>
      <c r="L400" s="13">
        <v>1486</v>
      </c>
      <c r="M400" s="13">
        <v>1531</v>
      </c>
      <c r="N400" s="13">
        <v>1585</v>
      </c>
      <c r="O400" s="13">
        <v>1686</v>
      </c>
      <c r="P400" s="13">
        <v>1710</v>
      </c>
      <c r="Q400" s="13">
        <v>1822</v>
      </c>
      <c r="R400" s="13">
        <v>1967</v>
      </c>
      <c r="S400" s="13">
        <v>2102</v>
      </c>
      <c r="T400" s="13">
        <v>2255</v>
      </c>
      <c r="U400" s="13">
        <v>2319</v>
      </c>
      <c r="V400" s="13">
        <v>2392</v>
      </c>
      <c r="W400" s="13">
        <v>2511</v>
      </c>
      <c r="X400" s="47">
        <f t="shared" si="265"/>
        <v>5.0410504043084003E-2</v>
      </c>
    </row>
    <row r="401" spans="1:24" hidden="1" x14ac:dyDescent="0.25">
      <c r="A401" s="21" t="s">
        <v>179</v>
      </c>
      <c r="B401" s="21" t="s">
        <v>99</v>
      </c>
      <c r="C401" s="13">
        <v>542</v>
      </c>
      <c r="D401" s="13">
        <v>610</v>
      </c>
      <c r="E401" s="13">
        <v>710</v>
      </c>
      <c r="F401" s="13">
        <v>773</v>
      </c>
      <c r="G401" s="13">
        <v>813</v>
      </c>
      <c r="H401" s="13">
        <v>826</v>
      </c>
      <c r="I401" s="13">
        <v>879</v>
      </c>
      <c r="J401" s="13">
        <v>896</v>
      </c>
      <c r="K401" s="13">
        <v>890</v>
      </c>
      <c r="L401" s="13">
        <v>910</v>
      </c>
      <c r="M401" s="13">
        <v>909</v>
      </c>
      <c r="N401" s="13">
        <v>944</v>
      </c>
      <c r="O401" s="13">
        <v>946</v>
      </c>
      <c r="P401" s="13">
        <v>946</v>
      </c>
      <c r="Q401" s="13">
        <v>1018</v>
      </c>
      <c r="R401" s="13">
        <v>1069</v>
      </c>
      <c r="S401" s="13">
        <v>1060</v>
      </c>
      <c r="T401" s="13">
        <v>1054</v>
      </c>
      <c r="U401" s="13">
        <v>1073</v>
      </c>
      <c r="V401" s="13">
        <v>1108</v>
      </c>
      <c r="W401" s="13">
        <v>1141</v>
      </c>
      <c r="X401" s="47">
        <f t="shared" si="265"/>
        <v>3.7921045122147889E-2</v>
      </c>
    </row>
    <row r="402" spans="1:24" hidden="1" x14ac:dyDescent="0.25">
      <c r="A402" s="43" t="s">
        <v>180</v>
      </c>
      <c r="B402" s="21" t="s">
        <v>99</v>
      </c>
      <c r="C402" s="13">
        <f t="shared" ref="C402:W402" si="266">C399+C398+C397+C395+C394</f>
        <v>989</v>
      </c>
      <c r="D402" s="13">
        <f t="shared" si="266"/>
        <v>1054</v>
      </c>
      <c r="E402" s="13">
        <f t="shared" si="266"/>
        <v>1128</v>
      </c>
      <c r="F402" s="13">
        <f t="shared" si="266"/>
        <v>1221</v>
      </c>
      <c r="G402" s="13">
        <f t="shared" si="266"/>
        <v>1287</v>
      </c>
      <c r="H402" s="13">
        <f t="shared" si="266"/>
        <v>1340</v>
      </c>
      <c r="I402" s="13">
        <f t="shared" si="266"/>
        <v>1376</v>
      </c>
      <c r="J402" s="13">
        <f t="shared" si="266"/>
        <v>1458</v>
      </c>
      <c r="K402" s="13">
        <f t="shared" si="266"/>
        <v>1493</v>
      </c>
      <c r="L402" s="13">
        <f t="shared" si="266"/>
        <v>1544</v>
      </c>
      <c r="M402" s="13">
        <f t="shared" si="266"/>
        <v>1584</v>
      </c>
      <c r="N402" s="13">
        <f t="shared" si="266"/>
        <v>1609</v>
      </c>
      <c r="O402" s="13">
        <f t="shared" si="266"/>
        <v>1656</v>
      </c>
      <c r="P402" s="13">
        <f t="shared" si="266"/>
        <v>1695</v>
      </c>
      <c r="Q402" s="13">
        <f t="shared" si="266"/>
        <v>1796</v>
      </c>
      <c r="R402" s="13">
        <f t="shared" si="266"/>
        <v>1894</v>
      </c>
      <c r="S402" s="13">
        <f t="shared" si="266"/>
        <v>1968</v>
      </c>
      <c r="T402" s="13">
        <f t="shared" si="266"/>
        <v>2043</v>
      </c>
      <c r="U402" s="13">
        <f t="shared" si="266"/>
        <v>2085</v>
      </c>
      <c r="V402" s="13">
        <f t="shared" si="266"/>
        <v>2131</v>
      </c>
      <c r="W402" s="13">
        <f t="shared" si="266"/>
        <v>2272</v>
      </c>
      <c r="X402" s="47">
        <f t="shared" si="265"/>
        <v>4.2462885283889307E-2</v>
      </c>
    </row>
    <row r="403" spans="1:24" hidden="1" x14ac:dyDescent="0.25">
      <c r="A403" s="43" t="s">
        <v>181</v>
      </c>
      <c r="B403" s="21" t="s">
        <v>99</v>
      </c>
      <c r="C403" s="13">
        <f t="shared" ref="C403" si="267">C402+C401+C400+C396+C393</f>
        <v>4208</v>
      </c>
      <c r="D403" s="13">
        <f t="shared" ref="D403" si="268">D402+D401+D400+D396+D393</f>
        <v>4636</v>
      </c>
      <c r="E403" s="13">
        <f t="shared" ref="E403" si="269">E402+E401+E400+E396+E393</f>
        <v>5038</v>
      </c>
      <c r="F403" s="13">
        <f t="shared" ref="F403" si="270">F402+F401+F400+F396+F393</f>
        <v>5418</v>
      </c>
      <c r="G403" s="13">
        <f t="shared" ref="G403" si="271">G402+G401+G400+G396+G393</f>
        <v>5770</v>
      </c>
      <c r="H403" s="13">
        <f t="shared" ref="H403" si="272">H402+H401+H400+H396+H393</f>
        <v>6113</v>
      </c>
      <c r="I403" s="13">
        <f t="shared" ref="I403" si="273">I402+I401+I400+I396+I393</f>
        <v>6397</v>
      </c>
      <c r="J403" s="13">
        <f t="shared" ref="J403" si="274">J402+J401+J400+J396+J393</f>
        <v>6674</v>
      </c>
      <c r="K403" s="13">
        <f t="shared" ref="K403" si="275">K402+K401+K400+K396+K393</f>
        <v>6815</v>
      </c>
      <c r="L403" s="13">
        <f t="shared" ref="L403" si="276">L402+L401+L400+L396+L393</f>
        <v>7243</v>
      </c>
      <c r="M403" s="13">
        <f t="shared" ref="M403" si="277">M402+M401+M400+M396+M393</f>
        <v>7396</v>
      </c>
      <c r="N403" s="13">
        <f t="shared" ref="N403" si="278">N402+N401+N400+N396+N393</f>
        <v>7486</v>
      </c>
      <c r="O403" s="13">
        <f t="shared" ref="O403" si="279">O402+O401+O400+O396+O393</f>
        <v>7855</v>
      </c>
      <c r="P403" s="13">
        <f t="shared" ref="P403" si="280">P402+P401+P400+P396+P393</f>
        <v>8031</v>
      </c>
      <c r="Q403" s="13">
        <f t="shared" ref="Q403" si="281">Q402+Q401+Q400+Q396+Q393</f>
        <v>8401</v>
      </c>
      <c r="R403" s="13">
        <f t="shared" ref="R403" si="282">R402+R401+R400+R396+R393</f>
        <v>8755</v>
      </c>
      <c r="S403" s="13">
        <f t="shared" ref="S403" si="283">S402+S401+S400+S396+S393</f>
        <v>9062</v>
      </c>
      <c r="T403" s="13">
        <f t="shared" ref="T403" si="284">T402+T401+T400+T396+T393</f>
        <v>9401</v>
      </c>
      <c r="U403" s="13">
        <f t="shared" ref="U403" si="285">U402+U401+U400+U396+U393</f>
        <v>9627</v>
      </c>
      <c r="V403" s="13">
        <f t="shared" ref="V403" si="286">V402+V401+V400+V396+V393</f>
        <v>10173</v>
      </c>
      <c r="W403" s="13">
        <f t="shared" ref="W403" si="287">W402+W401+W400+W396+W393</f>
        <v>10479</v>
      </c>
      <c r="X403" s="47">
        <f t="shared" si="265"/>
        <v>4.6675854033844111E-2</v>
      </c>
    </row>
    <row r="404" spans="1:24" hidden="1" x14ac:dyDescent="0.25">
      <c r="A404" s="21" t="s">
        <v>171</v>
      </c>
      <c r="B404" s="21" t="s">
        <v>125</v>
      </c>
      <c r="C404" s="13">
        <v>181</v>
      </c>
      <c r="D404" s="13">
        <v>191</v>
      </c>
      <c r="E404" s="13">
        <v>209</v>
      </c>
      <c r="F404" s="13">
        <v>226</v>
      </c>
      <c r="G404" s="13">
        <v>243</v>
      </c>
      <c r="H404" s="13">
        <v>257</v>
      </c>
      <c r="I404" s="13">
        <v>271</v>
      </c>
      <c r="J404" s="13">
        <v>292</v>
      </c>
      <c r="K404" s="13">
        <v>316</v>
      </c>
      <c r="L404" s="13">
        <v>316</v>
      </c>
      <c r="M404" s="13">
        <v>323</v>
      </c>
      <c r="N404" s="13">
        <v>330</v>
      </c>
      <c r="O404" s="13">
        <v>335</v>
      </c>
      <c r="P404" s="13">
        <v>338</v>
      </c>
      <c r="Q404" s="13">
        <v>349</v>
      </c>
      <c r="R404" s="13">
        <v>334</v>
      </c>
      <c r="S404" s="13">
        <v>355</v>
      </c>
      <c r="T404" s="13">
        <v>368</v>
      </c>
      <c r="U404" s="13">
        <v>390</v>
      </c>
      <c r="V404" s="13">
        <v>401</v>
      </c>
      <c r="W404" s="13">
        <v>411</v>
      </c>
      <c r="X404" s="47">
        <f t="shared" ref="X404:X414" si="288">_xlfn.RRI(20,C404,W404)</f>
        <v>4.1857115992583571E-2</v>
      </c>
    </row>
    <row r="405" spans="1:24" hidden="1" x14ac:dyDescent="0.25">
      <c r="A405" s="21" t="s">
        <v>172</v>
      </c>
      <c r="B405" s="21" t="s">
        <v>125</v>
      </c>
      <c r="C405" s="13">
        <v>87</v>
      </c>
      <c r="D405" s="13">
        <v>83</v>
      </c>
      <c r="E405" s="13">
        <v>96</v>
      </c>
      <c r="F405" s="13">
        <v>93</v>
      </c>
      <c r="G405" s="13">
        <v>94</v>
      </c>
      <c r="H405" s="13">
        <v>95</v>
      </c>
      <c r="I405" s="13">
        <v>96</v>
      </c>
      <c r="J405" s="13">
        <v>99</v>
      </c>
      <c r="K405" s="13">
        <v>102</v>
      </c>
      <c r="L405" s="13">
        <v>94</v>
      </c>
      <c r="M405" s="13">
        <v>90</v>
      </c>
      <c r="N405" s="13">
        <v>92</v>
      </c>
      <c r="O405" s="13">
        <v>100</v>
      </c>
      <c r="P405" s="13">
        <v>107</v>
      </c>
      <c r="Q405" s="13">
        <v>111</v>
      </c>
      <c r="R405" s="13">
        <v>108</v>
      </c>
      <c r="S405" s="13">
        <v>104</v>
      </c>
      <c r="T405" s="13">
        <v>107</v>
      </c>
      <c r="U405" s="13">
        <v>112</v>
      </c>
      <c r="V405" s="13">
        <v>118</v>
      </c>
      <c r="W405" s="13">
        <v>109</v>
      </c>
      <c r="X405" s="47">
        <f t="shared" si="288"/>
        <v>1.1335756410498998E-2</v>
      </c>
    </row>
    <row r="406" spans="1:24" hidden="1" x14ac:dyDescent="0.25">
      <c r="A406" s="21" t="s">
        <v>173</v>
      </c>
      <c r="B406" s="21" t="s">
        <v>125</v>
      </c>
      <c r="C406" s="13">
        <v>98</v>
      </c>
      <c r="D406" s="13">
        <v>108</v>
      </c>
      <c r="E406" s="13">
        <v>116</v>
      </c>
      <c r="F406" s="13">
        <v>128</v>
      </c>
      <c r="G406" s="13">
        <v>142</v>
      </c>
      <c r="H406" s="13">
        <v>163</v>
      </c>
      <c r="I406" s="13">
        <v>173</v>
      </c>
      <c r="J406" s="13">
        <v>195</v>
      </c>
      <c r="K406" s="13">
        <v>216</v>
      </c>
      <c r="L406" s="13">
        <v>227</v>
      </c>
      <c r="M406" s="13">
        <v>235</v>
      </c>
      <c r="N406" s="13">
        <v>230</v>
      </c>
      <c r="O406" s="13">
        <v>224</v>
      </c>
      <c r="P406" s="13">
        <v>218</v>
      </c>
      <c r="Q406" s="13">
        <v>226</v>
      </c>
      <c r="R406" s="13">
        <v>237</v>
      </c>
      <c r="S406" s="13">
        <v>248</v>
      </c>
      <c r="T406" s="13">
        <v>268</v>
      </c>
      <c r="U406" s="13">
        <v>264</v>
      </c>
      <c r="V406" s="13">
        <v>263</v>
      </c>
      <c r="W406" s="13">
        <v>277</v>
      </c>
      <c r="X406" s="47">
        <f t="shared" si="288"/>
        <v>5.3325709803121901E-2</v>
      </c>
    </row>
    <row r="407" spans="1:24" hidden="1" x14ac:dyDescent="0.25">
      <c r="A407" s="21" t="s">
        <v>174</v>
      </c>
      <c r="B407" s="21" t="s">
        <v>125</v>
      </c>
      <c r="C407" s="13">
        <v>1385</v>
      </c>
      <c r="D407" s="13">
        <v>1490</v>
      </c>
      <c r="E407" s="13">
        <v>1587</v>
      </c>
      <c r="F407" s="13">
        <v>1820</v>
      </c>
      <c r="G407" s="13">
        <v>1882</v>
      </c>
      <c r="H407" s="13">
        <v>2094</v>
      </c>
      <c r="I407" s="13">
        <v>2181</v>
      </c>
      <c r="J407" s="13">
        <v>2292</v>
      </c>
      <c r="K407" s="13">
        <v>2425</v>
      </c>
      <c r="L407" s="13">
        <v>2469</v>
      </c>
      <c r="M407" s="13">
        <v>2597</v>
      </c>
      <c r="N407" s="13">
        <v>2744</v>
      </c>
      <c r="O407" s="13">
        <v>2889</v>
      </c>
      <c r="P407" s="13">
        <v>2987</v>
      </c>
      <c r="Q407" s="13">
        <v>3143</v>
      </c>
      <c r="R407" s="13">
        <v>3233</v>
      </c>
      <c r="S407" s="13">
        <v>3309</v>
      </c>
      <c r="T407" s="13">
        <v>3509</v>
      </c>
      <c r="U407" s="13">
        <v>3641</v>
      </c>
      <c r="V407" s="13">
        <v>3754</v>
      </c>
      <c r="W407" s="13">
        <v>3991</v>
      </c>
      <c r="X407" s="47">
        <f t="shared" si="288"/>
        <v>5.4342219994264696E-2</v>
      </c>
    </row>
    <row r="408" spans="1:24" hidden="1" x14ac:dyDescent="0.25">
      <c r="A408" s="21" t="s">
        <v>175</v>
      </c>
      <c r="B408" s="21" t="s">
        <v>125</v>
      </c>
      <c r="C408" s="13">
        <v>250</v>
      </c>
      <c r="D408" s="13">
        <v>271</v>
      </c>
      <c r="E408" s="13">
        <v>276</v>
      </c>
      <c r="F408" s="13">
        <v>307</v>
      </c>
      <c r="G408" s="13">
        <v>322</v>
      </c>
      <c r="H408" s="13">
        <v>339</v>
      </c>
      <c r="I408" s="13">
        <v>327</v>
      </c>
      <c r="J408" s="13">
        <v>353</v>
      </c>
      <c r="K408" s="13">
        <v>382</v>
      </c>
      <c r="L408" s="13">
        <v>381</v>
      </c>
      <c r="M408" s="13">
        <v>364</v>
      </c>
      <c r="N408" s="13">
        <v>364</v>
      </c>
      <c r="O408" s="13">
        <v>389</v>
      </c>
      <c r="P408" s="13">
        <v>397</v>
      </c>
      <c r="Q408" s="13">
        <v>412</v>
      </c>
      <c r="R408" s="13">
        <v>422</v>
      </c>
      <c r="S408" s="13">
        <v>440</v>
      </c>
      <c r="T408" s="13">
        <v>422</v>
      </c>
      <c r="U408" s="13">
        <v>418</v>
      </c>
      <c r="V408" s="13">
        <v>436</v>
      </c>
      <c r="W408" s="13">
        <v>547</v>
      </c>
      <c r="X408" s="47">
        <f t="shared" si="288"/>
        <v>3.9925830962553199E-2</v>
      </c>
    </row>
    <row r="409" spans="1:24" hidden="1" x14ac:dyDescent="0.25">
      <c r="A409" s="21" t="s">
        <v>176</v>
      </c>
      <c r="B409" s="21" t="s">
        <v>125</v>
      </c>
      <c r="C409" s="13">
        <v>213</v>
      </c>
      <c r="D409" s="13">
        <v>239</v>
      </c>
      <c r="E409" s="13">
        <v>259</v>
      </c>
      <c r="F409" s="13">
        <v>253</v>
      </c>
      <c r="G409" s="13">
        <v>268</v>
      </c>
      <c r="H409" s="13">
        <v>282</v>
      </c>
      <c r="I409" s="13">
        <v>313</v>
      </c>
      <c r="J409" s="13">
        <v>334</v>
      </c>
      <c r="K409" s="13">
        <v>357</v>
      </c>
      <c r="L409" s="13">
        <v>375</v>
      </c>
      <c r="M409" s="13">
        <v>365</v>
      </c>
      <c r="N409" s="13">
        <v>371</v>
      </c>
      <c r="O409" s="13">
        <v>376</v>
      </c>
      <c r="P409" s="13">
        <v>387</v>
      </c>
      <c r="Q409" s="13">
        <v>380</v>
      </c>
      <c r="R409" s="13">
        <v>390</v>
      </c>
      <c r="S409" s="13">
        <v>394</v>
      </c>
      <c r="T409" s="13">
        <v>397</v>
      </c>
      <c r="U409" s="13">
        <v>387</v>
      </c>
      <c r="V409" s="13">
        <v>419</v>
      </c>
      <c r="W409" s="13">
        <v>406</v>
      </c>
      <c r="X409" s="47">
        <f t="shared" si="288"/>
        <v>3.2778816605498973E-2</v>
      </c>
    </row>
    <row r="410" spans="1:24" hidden="1" x14ac:dyDescent="0.25">
      <c r="A410" s="21" t="s">
        <v>177</v>
      </c>
      <c r="B410" s="21" t="s">
        <v>125</v>
      </c>
      <c r="C410" s="13">
        <v>118</v>
      </c>
      <c r="D410" s="13">
        <v>114</v>
      </c>
      <c r="E410" s="13">
        <v>122</v>
      </c>
      <c r="F410" s="13">
        <v>131</v>
      </c>
      <c r="G410" s="13">
        <v>145</v>
      </c>
      <c r="H410" s="13">
        <v>149</v>
      </c>
      <c r="I410" s="13">
        <v>166</v>
      </c>
      <c r="J410" s="13">
        <v>171</v>
      </c>
      <c r="K410" s="13">
        <v>185</v>
      </c>
      <c r="L410" s="13">
        <v>190</v>
      </c>
      <c r="M410" s="13">
        <v>204</v>
      </c>
      <c r="N410" s="13">
        <v>218</v>
      </c>
      <c r="O410" s="13">
        <v>234</v>
      </c>
      <c r="P410" s="13">
        <v>240</v>
      </c>
      <c r="Q410" s="13">
        <v>257</v>
      </c>
      <c r="R410" s="13">
        <v>274</v>
      </c>
      <c r="S410" s="13">
        <v>286</v>
      </c>
      <c r="T410" s="13">
        <v>287</v>
      </c>
      <c r="U410" s="13">
        <v>307</v>
      </c>
      <c r="V410" s="13">
        <v>331</v>
      </c>
      <c r="W410" s="13">
        <v>358</v>
      </c>
      <c r="X410" s="47">
        <f t="shared" si="288"/>
        <v>5.7061002507791558E-2</v>
      </c>
    </row>
    <row r="411" spans="1:24" hidden="1" x14ac:dyDescent="0.25">
      <c r="A411" s="21" t="s">
        <v>178</v>
      </c>
      <c r="B411" s="21" t="s">
        <v>125</v>
      </c>
      <c r="C411" s="13">
        <v>933</v>
      </c>
      <c r="D411" s="13">
        <v>1045</v>
      </c>
      <c r="E411" s="13">
        <v>1089</v>
      </c>
      <c r="F411" s="13">
        <v>1142</v>
      </c>
      <c r="G411" s="13">
        <v>1137</v>
      </c>
      <c r="H411" s="13">
        <v>1218</v>
      </c>
      <c r="I411" s="13">
        <v>1288</v>
      </c>
      <c r="J411" s="13">
        <v>1373</v>
      </c>
      <c r="K411" s="13">
        <v>1409</v>
      </c>
      <c r="L411" s="13">
        <v>1438</v>
      </c>
      <c r="M411" s="13">
        <v>1442</v>
      </c>
      <c r="N411" s="13">
        <v>1523</v>
      </c>
      <c r="O411" s="13">
        <v>1547</v>
      </c>
      <c r="P411" s="13">
        <v>1550</v>
      </c>
      <c r="Q411" s="13">
        <v>1603</v>
      </c>
      <c r="R411" s="13">
        <v>1687</v>
      </c>
      <c r="S411" s="13">
        <v>1807</v>
      </c>
      <c r="T411" s="13">
        <v>1840</v>
      </c>
      <c r="U411" s="13">
        <v>1902</v>
      </c>
      <c r="V411" s="13">
        <v>1959</v>
      </c>
      <c r="W411" s="13">
        <v>2079</v>
      </c>
      <c r="X411" s="47">
        <f t="shared" si="288"/>
        <v>4.0875154857945795E-2</v>
      </c>
    </row>
    <row r="412" spans="1:24" hidden="1" x14ac:dyDescent="0.25">
      <c r="A412" s="21" t="s">
        <v>179</v>
      </c>
      <c r="B412" s="21" t="s">
        <v>125</v>
      </c>
      <c r="C412" s="13">
        <v>488</v>
      </c>
      <c r="D412" s="13">
        <v>552</v>
      </c>
      <c r="E412" s="13">
        <v>603</v>
      </c>
      <c r="F412" s="13">
        <v>655</v>
      </c>
      <c r="G412" s="13">
        <v>729</v>
      </c>
      <c r="H412" s="13">
        <v>769</v>
      </c>
      <c r="I412" s="13">
        <v>874</v>
      </c>
      <c r="J412" s="13">
        <v>929</v>
      </c>
      <c r="K412" s="13">
        <v>980</v>
      </c>
      <c r="L412" s="13">
        <v>1024</v>
      </c>
      <c r="M412" s="13">
        <v>1043</v>
      </c>
      <c r="N412" s="13">
        <v>1064</v>
      </c>
      <c r="O412" s="13">
        <v>1118</v>
      </c>
      <c r="P412" s="13">
        <v>1092</v>
      </c>
      <c r="Q412" s="13">
        <v>1178</v>
      </c>
      <c r="R412" s="13">
        <v>1217</v>
      </c>
      <c r="S412" s="13">
        <v>1189</v>
      </c>
      <c r="T412" s="13">
        <v>1184</v>
      </c>
      <c r="U412" s="13">
        <v>1204</v>
      </c>
      <c r="V412" s="13">
        <v>1242</v>
      </c>
      <c r="W412" s="13">
        <v>1267</v>
      </c>
      <c r="X412" s="47">
        <f t="shared" si="288"/>
        <v>4.8860764256720923E-2</v>
      </c>
    </row>
    <row r="413" spans="1:24" hidden="1" x14ac:dyDescent="0.25">
      <c r="A413" s="43" t="s">
        <v>180</v>
      </c>
      <c r="B413" s="21" t="s">
        <v>125</v>
      </c>
      <c r="C413" s="13">
        <f t="shared" ref="C413:W413" si="289">C410+C409+C408+C406+C405</f>
        <v>766</v>
      </c>
      <c r="D413" s="13">
        <f t="shared" si="289"/>
        <v>815</v>
      </c>
      <c r="E413" s="13">
        <f t="shared" si="289"/>
        <v>869</v>
      </c>
      <c r="F413" s="13">
        <f t="shared" si="289"/>
        <v>912</v>
      </c>
      <c r="G413" s="13">
        <f t="shared" si="289"/>
        <v>971</v>
      </c>
      <c r="H413" s="13">
        <f t="shared" si="289"/>
        <v>1028</v>
      </c>
      <c r="I413" s="13">
        <f t="shared" si="289"/>
        <v>1075</v>
      </c>
      <c r="J413" s="13">
        <f t="shared" si="289"/>
        <v>1152</v>
      </c>
      <c r="K413" s="13">
        <f t="shared" si="289"/>
        <v>1242</v>
      </c>
      <c r="L413" s="13">
        <f t="shared" si="289"/>
        <v>1267</v>
      </c>
      <c r="M413" s="13">
        <f t="shared" si="289"/>
        <v>1258</v>
      </c>
      <c r="N413" s="13">
        <f t="shared" si="289"/>
        <v>1275</v>
      </c>
      <c r="O413" s="13">
        <f t="shared" si="289"/>
        <v>1323</v>
      </c>
      <c r="P413" s="13">
        <f t="shared" si="289"/>
        <v>1349</v>
      </c>
      <c r="Q413" s="13">
        <f t="shared" si="289"/>
        <v>1386</v>
      </c>
      <c r="R413" s="13">
        <f t="shared" si="289"/>
        <v>1431</v>
      </c>
      <c r="S413" s="13">
        <f t="shared" si="289"/>
        <v>1472</v>
      </c>
      <c r="T413" s="13">
        <f t="shared" si="289"/>
        <v>1481</v>
      </c>
      <c r="U413" s="13">
        <f t="shared" si="289"/>
        <v>1488</v>
      </c>
      <c r="V413" s="13">
        <f t="shared" si="289"/>
        <v>1567</v>
      </c>
      <c r="W413" s="13">
        <f t="shared" si="289"/>
        <v>1697</v>
      </c>
      <c r="X413" s="47">
        <f t="shared" si="288"/>
        <v>4.0573241211634636E-2</v>
      </c>
    </row>
    <row r="414" spans="1:24" hidden="1" x14ac:dyDescent="0.25">
      <c r="A414" s="43" t="s">
        <v>181</v>
      </c>
      <c r="B414" s="21" t="s">
        <v>125</v>
      </c>
      <c r="C414" s="13">
        <f t="shared" ref="C414:W414" si="290">C413+C412+C411+C407+C404</f>
        <v>3753</v>
      </c>
      <c r="D414" s="13">
        <f t="shared" si="290"/>
        <v>4093</v>
      </c>
      <c r="E414" s="13">
        <f t="shared" si="290"/>
        <v>4357</v>
      </c>
      <c r="F414" s="13">
        <f t="shared" si="290"/>
        <v>4755</v>
      </c>
      <c r="G414" s="13">
        <f t="shared" si="290"/>
        <v>4962</v>
      </c>
      <c r="H414" s="13">
        <f t="shared" si="290"/>
        <v>5366</v>
      </c>
      <c r="I414" s="13">
        <f t="shared" si="290"/>
        <v>5689</v>
      </c>
      <c r="J414" s="13">
        <f t="shared" si="290"/>
        <v>6038</v>
      </c>
      <c r="K414" s="13">
        <f t="shared" si="290"/>
        <v>6372</v>
      </c>
      <c r="L414" s="13">
        <f t="shared" si="290"/>
        <v>6514</v>
      </c>
      <c r="M414" s="13">
        <f t="shared" si="290"/>
        <v>6663</v>
      </c>
      <c r="N414" s="13">
        <f t="shared" si="290"/>
        <v>6936</v>
      </c>
      <c r="O414" s="13">
        <f t="shared" si="290"/>
        <v>7212</v>
      </c>
      <c r="P414" s="13">
        <f t="shared" si="290"/>
        <v>7316</v>
      </c>
      <c r="Q414" s="13">
        <f t="shared" si="290"/>
        <v>7659</v>
      </c>
      <c r="R414" s="13">
        <f t="shared" si="290"/>
        <v>7902</v>
      </c>
      <c r="S414" s="13">
        <f t="shared" si="290"/>
        <v>8132</v>
      </c>
      <c r="T414" s="13">
        <f t="shared" si="290"/>
        <v>8382</v>
      </c>
      <c r="U414" s="13">
        <f t="shared" si="290"/>
        <v>8625</v>
      </c>
      <c r="V414" s="13">
        <f t="shared" si="290"/>
        <v>8923</v>
      </c>
      <c r="W414" s="13">
        <f t="shared" si="290"/>
        <v>9445</v>
      </c>
      <c r="X414" s="47">
        <f t="shared" si="288"/>
        <v>4.7227817589669652E-2</v>
      </c>
    </row>
    <row r="415" spans="1:24" hidden="1" x14ac:dyDescent="0.25">
      <c r="A415" s="21" t="s">
        <v>171</v>
      </c>
      <c r="B415" s="21" t="s">
        <v>138</v>
      </c>
      <c r="C415" s="13">
        <v>297</v>
      </c>
      <c r="D415" s="13">
        <v>318</v>
      </c>
      <c r="E415" s="13">
        <v>339</v>
      </c>
      <c r="F415" s="13">
        <v>339</v>
      </c>
      <c r="G415" s="13">
        <v>355</v>
      </c>
      <c r="H415" s="13">
        <v>369</v>
      </c>
      <c r="I415" s="13">
        <v>383</v>
      </c>
      <c r="J415" s="13">
        <v>409</v>
      </c>
      <c r="K415" s="13">
        <v>416</v>
      </c>
      <c r="L415" s="13">
        <v>415</v>
      </c>
      <c r="M415" s="13">
        <v>420</v>
      </c>
      <c r="N415" s="13">
        <v>424</v>
      </c>
      <c r="O415" s="13">
        <v>444</v>
      </c>
      <c r="P415" s="13">
        <v>431</v>
      </c>
      <c r="Q415" s="13">
        <v>453</v>
      </c>
      <c r="R415" s="13">
        <v>485</v>
      </c>
      <c r="S415" s="13">
        <v>505</v>
      </c>
      <c r="T415" s="13">
        <v>520</v>
      </c>
      <c r="U415" s="13">
        <v>540</v>
      </c>
      <c r="V415" s="13">
        <v>557</v>
      </c>
      <c r="W415" s="13">
        <v>550</v>
      </c>
      <c r="X415" s="47">
        <f t="shared" ref="X415:X425" si="291">_xlfn.RRI(20,C415,W415)</f>
        <v>3.1288825544804277E-2</v>
      </c>
    </row>
    <row r="416" spans="1:24" hidden="1" x14ac:dyDescent="0.25">
      <c r="A416" s="21" t="s">
        <v>172</v>
      </c>
      <c r="B416" s="21" t="s">
        <v>138</v>
      </c>
      <c r="C416" s="13">
        <v>77</v>
      </c>
      <c r="D416" s="13">
        <v>79</v>
      </c>
      <c r="E416" s="13">
        <v>94</v>
      </c>
      <c r="F416" s="13">
        <v>96</v>
      </c>
      <c r="G416" s="13">
        <v>102</v>
      </c>
      <c r="H416" s="13">
        <v>111</v>
      </c>
      <c r="I416" s="13">
        <v>122</v>
      </c>
      <c r="J416" s="13">
        <v>126</v>
      </c>
      <c r="K416" s="13">
        <v>123</v>
      </c>
      <c r="L416" s="13">
        <v>118</v>
      </c>
      <c r="M416" s="13">
        <v>112</v>
      </c>
      <c r="N416" s="13">
        <v>112</v>
      </c>
      <c r="O416" s="13">
        <v>119</v>
      </c>
      <c r="P416" s="13">
        <v>124</v>
      </c>
      <c r="Q416" s="13">
        <v>129</v>
      </c>
      <c r="R416" s="13">
        <v>136</v>
      </c>
      <c r="S416" s="13">
        <v>140</v>
      </c>
      <c r="T416" s="13">
        <v>142</v>
      </c>
      <c r="U416" s="13">
        <v>149</v>
      </c>
      <c r="V416" s="13">
        <v>155</v>
      </c>
      <c r="W416" s="13">
        <v>149</v>
      </c>
      <c r="X416" s="47">
        <f t="shared" si="291"/>
        <v>3.3557819808399669E-2</v>
      </c>
    </row>
    <row r="417" spans="1:24" hidden="1" x14ac:dyDescent="0.25">
      <c r="A417" s="21" t="s">
        <v>173</v>
      </c>
      <c r="B417" s="21" t="s">
        <v>138</v>
      </c>
      <c r="C417" s="13">
        <v>53</v>
      </c>
      <c r="D417" s="13">
        <v>53</v>
      </c>
      <c r="E417" s="13">
        <v>56</v>
      </c>
      <c r="F417" s="13">
        <v>64</v>
      </c>
      <c r="G417" s="13">
        <v>77</v>
      </c>
      <c r="H417" s="13">
        <v>82</v>
      </c>
      <c r="I417" s="13">
        <v>87</v>
      </c>
      <c r="J417" s="13">
        <v>112</v>
      </c>
      <c r="K417" s="13">
        <v>117</v>
      </c>
      <c r="L417" s="13">
        <v>124</v>
      </c>
      <c r="M417" s="13">
        <v>125</v>
      </c>
      <c r="N417" s="13">
        <v>131</v>
      </c>
      <c r="O417" s="13">
        <v>143</v>
      </c>
      <c r="P417" s="13">
        <v>163</v>
      </c>
      <c r="Q417" s="13">
        <v>175</v>
      </c>
      <c r="R417" s="13">
        <v>189</v>
      </c>
      <c r="S417" s="13">
        <v>202</v>
      </c>
      <c r="T417" s="13">
        <v>219</v>
      </c>
      <c r="U417" s="13">
        <v>227</v>
      </c>
      <c r="V417" s="13">
        <v>243</v>
      </c>
      <c r="W417" s="13">
        <v>264</v>
      </c>
      <c r="X417" s="47">
        <f t="shared" si="291"/>
        <v>8.359352903200401E-2</v>
      </c>
    </row>
    <row r="418" spans="1:24" hidden="1" x14ac:dyDescent="0.25">
      <c r="A418" s="21" t="s">
        <v>174</v>
      </c>
      <c r="B418" s="21" t="s">
        <v>138</v>
      </c>
      <c r="C418" s="13">
        <v>1233</v>
      </c>
      <c r="D418" s="13">
        <v>1364</v>
      </c>
      <c r="E418" s="13">
        <v>1477</v>
      </c>
      <c r="F418" s="13">
        <v>1553</v>
      </c>
      <c r="G418" s="13">
        <v>1681</v>
      </c>
      <c r="H418" s="13">
        <v>1827</v>
      </c>
      <c r="I418" s="13">
        <v>1935</v>
      </c>
      <c r="J418" s="13">
        <v>2032</v>
      </c>
      <c r="K418" s="13">
        <v>2108</v>
      </c>
      <c r="L418" s="13">
        <v>2273</v>
      </c>
      <c r="M418" s="13">
        <v>2447</v>
      </c>
      <c r="N418" s="13">
        <v>2524</v>
      </c>
      <c r="O418" s="13">
        <v>2602</v>
      </c>
      <c r="P418" s="13">
        <v>2718</v>
      </c>
      <c r="Q418" s="13">
        <v>2957</v>
      </c>
      <c r="R418" s="13">
        <v>3233</v>
      </c>
      <c r="S418" s="13">
        <v>3340</v>
      </c>
      <c r="T418" s="13">
        <v>3358</v>
      </c>
      <c r="U418" s="13">
        <v>3466</v>
      </c>
      <c r="V418" s="13">
        <v>3669</v>
      </c>
      <c r="W418" s="13">
        <v>3847</v>
      </c>
      <c r="X418" s="47">
        <f t="shared" si="291"/>
        <v>5.8541661672094403E-2</v>
      </c>
    </row>
    <row r="419" spans="1:24" hidden="1" x14ac:dyDescent="0.25">
      <c r="A419" s="21" t="s">
        <v>175</v>
      </c>
      <c r="B419" s="21" t="s">
        <v>138</v>
      </c>
      <c r="C419" s="13">
        <v>225</v>
      </c>
      <c r="D419" s="13">
        <v>232</v>
      </c>
      <c r="E419" s="13">
        <v>239</v>
      </c>
      <c r="F419" s="13">
        <v>242</v>
      </c>
      <c r="G419" s="13">
        <v>270</v>
      </c>
      <c r="H419" s="13">
        <v>295</v>
      </c>
      <c r="I419" s="13">
        <v>305</v>
      </c>
      <c r="J419" s="13">
        <v>332</v>
      </c>
      <c r="K419" s="13">
        <v>355</v>
      </c>
      <c r="L419" s="13">
        <v>384</v>
      </c>
      <c r="M419" s="13">
        <v>402</v>
      </c>
      <c r="N419" s="13">
        <v>424</v>
      </c>
      <c r="O419" s="13">
        <v>438</v>
      </c>
      <c r="P419" s="13">
        <v>420</v>
      </c>
      <c r="Q419" s="13">
        <v>419</v>
      </c>
      <c r="R419" s="13">
        <v>419</v>
      </c>
      <c r="S419" s="13">
        <v>419</v>
      </c>
      <c r="T419" s="13">
        <v>401</v>
      </c>
      <c r="U419" s="13">
        <v>429</v>
      </c>
      <c r="V419" s="13">
        <v>455</v>
      </c>
      <c r="W419" s="13">
        <v>509</v>
      </c>
      <c r="X419" s="47">
        <f t="shared" si="291"/>
        <v>4.1661860633014136E-2</v>
      </c>
    </row>
    <row r="420" spans="1:24" hidden="1" x14ac:dyDescent="0.25">
      <c r="A420" s="21" t="s">
        <v>176</v>
      </c>
      <c r="B420" s="21" t="s">
        <v>138</v>
      </c>
      <c r="C420" s="13">
        <v>312</v>
      </c>
      <c r="D420" s="13">
        <v>347</v>
      </c>
      <c r="E420" s="13">
        <v>365</v>
      </c>
      <c r="F420" s="13">
        <v>371</v>
      </c>
      <c r="G420" s="13">
        <v>392</v>
      </c>
      <c r="H420" s="13">
        <v>408</v>
      </c>
      <c r="I420" s="13">
        <v>431</v>
      </c>
      <c r="J420" s="13">
        <v>450</v>
      </c>
      <c r="K420" s="13">
        <v>476</v>
      </c>
      <c r="L420" s="13">
        <v>551</v>
      </c>
      <c r="M420" s="13">
        <v>578</v>
      </c>
      <c r="N420" s="13">
        <v>601</v>
      </c>
      <c r="O420" s="13">
        <v>592</v>
      </c>
      <c r="P420" s="13">
        <v>670</v>
      </c>
      <c r="Q420" s="13">
        <v>784</v>
      </c>
      <c r="R420" s="13">
        <v>809</v>
      </c>
      <c r="S420" s="13">
        <v>842</v>
      </c>
      <c r="T420" s="13">
        <v>865</v>
      </c>
      <c r="U420" s="13">
        <v>895</v>
      </c>
      <c r="V420" s="13">
        <v>948</v>
      </c>
      <c r="W420" s="13">
        <v>1002</v>
      </c>
      <c r="X420" s="47">
        <f t="shared" si="291"/>
        <v>6.0072714855824216E-2</v>
      </c>
    </row>
    <row r="421" spans="1:24" hidden="1" x14ac:dyDescent="0.25">
      <c r="A421" s="21" t="s">
        <v>177</v>
      </c>
      <c r="B421" s="21" t="s">
        <v>138</v>
      </c>
      <c r="C421" s="13">
        <v>136</v>
      </c>
      <c r="D421" s="13">
        <v>150</v>
      </c>
      <c r="E421" s="13">
        <v>162</v>
      </c>
      <c r="F421" s="13">
        <v>174</v>
      </c>
      <c r="G421" s="13">
        <v>188</v>
      </c>
      <c r="H421" s="13">
        <v>204</v>
      </c>
      <c r="I421" s="13">
        <v>215</v>
      </c>
      <c r="J421" s="13">
        <v>237</v>
      </c>
      <c r="K421" s="13">
        <v>253</v>
      </c>
      <c r="L421" s="13">
        <v>259</v>
      </c>
      <c r="M421" s="13">
        <v>272</v>
      </c>
      <c r="N421" s="13">
        <v>286</v>
      </c>
      <c r="O421" s="13">
        <v>305</v>
      </c>
      <c r="P421" s="13">
        <v>319</v>
      </c>
      <c r="Q421" s="13">
        <v>335</v>
      </c>
      <c r="R421" s="13">
        <v>365</v>
      </c>
      <c r="S421" s="13">
        <v>391</v>
      </c>
      <c r="T421" s="13">
        <v>412</v>
      </c>
      <c r="U421" s="13">
        <v>445</v>
      </c>
      <c r="V421" s="13">
        <v>472</v>
      </c>
      <c r="W421" s="13">
        <v>492</v>
      </c>
      <c r="X421" s="47">
        <f t="shared" si="291"/>
        <v>6.6402881049264728E-2</v>
      </c>
    </row>
    <row r="422" spans="1:24" hidden="1" x14ac:dyDescent="0.25">
      <c r="A422" s="21" t="s">
        <v>178</v>
      </c>
      <c r="B422" s="21" t="s">
        <v>138</v>
      </c>
      <c r="C422" s="13">
        <v>978</v>
      </c>
      <c r="D422" s="13">
        <v>1134</v>
      </c>
      <c r="E422" s="13">
        <v>1147</v>
      </c>
      <c r="F422" s="13">
        <v>1290</v>
      </c>
      <c r="G422" s="13">
        <v>1392</v>
      </c>
      <c r="H422" s="13">
        <v>1495</v>
      </c>
      <c r="I422" s="13">
        <v>1600</v>
      </c>
      <c r="J422" s="13">
        <v>1580</v>
      </c>
      <c r="K422" s="13">
        <v>1646</v>
      </c>
      <c r="L422" s="13">
        <v>1628</v>
      </c>
      <c r="M422" s="13">
        <v>1649</v>
      </c>
      <c r="N422" s="13">
        <v>1722</v>
      </c>
      <c r="O422" s="13">
        <v>1741</v>
      </c>
      <c r="P422" s="13">
        <v>1778</v>
      </c>
      <c r="Q422" s="13">
        <v>1842</v>
      </c>
      <c r="R422" s="13">
        <v>1974</v>
      </c>
      <c r="S422" s="13">
        <v>2062</v>
      </c>
      <c r="T422" s="13">
        <v>2139</v>
      </c>
      <c r="U422" s="13">
        <v>2221</v>
      </c>
      <c r="V422" s="13">
        <v>2303</v>
      </c>
      <c r="W422" s="13">
        <v>2391</v>
      </c>
      <c r="X422" s="47">
        <f t="shared" si="291"/>
        <v>4.5711865885360581E-2</v>
      </c>
    </row>
    <row r="423" spans="1:24" hidden="1" x14ac:dyDescent="0.25">
      <c r="A423" s="21" t="s">
        <v>179</v>
      </c>
      <c r="B423" s="21" t="s">
        <v>138</v>
      </c>
      <c r="C423" s="13">
        <v>424</v>
      </c>
      <c r="D423" s="13">
        <v>462</v>
      </c>
      <c r="E423" s="13">
        <v>518</v>
      </c>
      <c r="F423" s="13">
        <v>549</v>
      </c>
      <c r="G423" s="13">
        <v>565</v>
      </c>
      <c r="H423" s="13">
        <v>604</v>
      </c>
      <c r="I423" s="13">
        <v>682</v>
      </c>
      <c r="J423" s="13">
        <v>724</v>
      </c>
      <c r="K423" s="13">
        <v>738</v>
      </c>
      <c r="L423" s="13">
        <v>750</v>
      </c>
      <c r="M423" s="13">
        <v>745</v>
      </c>
      <c r="N423" s="13">
        <v>763</v>
      </c>
      <c r="O423" s="13">
        <v>774</v>
      </c>
      <c r="P423" s="13">
        <v>756</v>
      </c>
      <c r="Q423" s="13">
        <v>805</v>
      </c>
      <c r="R423" s="13">
        <v>828</v>
      </c>
      <c r="S423" s="13">
        <v>797</v>
      </c>
      <c r="T423" s="13">
        <v>771</v>
      </c>
      <c r="U423" s="13">
        <v>797</v>
      </c>
      <c r="V423" s="13">
        <v>832</v>
      </c>
      <c r="W423" s="13">
        <v>866</v>
      </c>
      <c r="X423" s="47">
        <f t="shared" si="291"/>
        <v>3.6352744305843787E-2</v>
      </c>
    </row>
    <row r="424" spans="1:24" hidden="1" x14ac:dyDescent="0.25">
      <c r="A424" s="43" t="s">
        <v>180</v>
      </c>
      <c r="B424" s="21" t="s">
        <v>138</v>
      </c>
      <c r="C424" s="13">
        <f t="shared" ref="C424:W424" si="292">C421+C420+C419+C417+C416</f>
        <v>803</v>
      </c>
      <c r="D424" s="13">
        <f t="shared" si="292"/>
        <v>861</v>
      </c>
      <c r="E424" s="13">
        <f t="shared" si="292"/>
        <v>916</v>
      </c>
      <c r="F424" s="13">
        <f t="shared" si="292"/>
        <v>947</v>
      </c>
      <c r="G424" s="13">
        <f t="shared" si="292"/>
        <v>1029</v>
      </c>
      <c r="H424" s="13">
        <f t="shared" si="292"/>
        <v>1100</v>
      </c>
      <c r="I424" s="13">
        <f t="shared" si="292"/>
        <v>1160</v>
      </c>
      <c r="J424" s="13">
        <f t="shared" si="292"/>
        <v>1257</v>
      </c>
      <c r="K424" s="13">
        <f t="shared" si="292"/>
        <v>1324</v>
      </c>
      <c r="L424" s="13">
        <f t="shared" si="292"/>
        <v>1436</v>
      </c>
      <c r="M424" s="13">
        <f t="shared" si="292"/>
        <v>1489</v>
      </c>
      <c r="N424" s="13">
        <f t="shared" si="292"/>
        <v>1554</v>
      </c>
      <c r="O424" s="13">
        <f t="shared" si="292"/>
        <v>1597</v>
      </c>
      <c r="P424" s="13">
        <f t="shared" si="292"/>
        <v>1696</v>
      </c>
      <c r="Q424" s="13">
        <f t="shared" si="292"/>
        <v>1842</v>
      </c>
      <c r="R424" s="13">
        <f t="shared" si="292"/>
        <v>1918</v>
      </c>
      <c r="S424" s="13">
        <f t="shared" si="292"/>
        <v>1994</v>
      </c>
      <c r="T424" s="13">
        <f t="shared" si="292"/>
        <v>2039</v>
      </c>
      <c r="U424" s="13">
        <f t="shared" si="292"/>
        <v>2145</v>
      </c>
      <c r="V424" s="13">
        <f t="shared" si="292"/>
        <v>2273</v>
      </c>
      <c r="W424" s="13">
        <f t="shared" si="292"/>
        <v>2416</v>
      </c>
      <c r="X424" s="47">
        <f t="shared" si="291"/>
        <v>5.6620589644242436E-2</v>
      </c>
    </row>
    <row r="425" spans="1:24" hidden="1" x14ac:dyDescent="0.25">
      <c r="A425" s="43" t="s">
        <v>181</v>
      </c>
      <c r="B425" s="21" t="s">
        <v>138</v>
      </c>
      <c r="C425" s="13">
        <f t="shared" ref="C425:W425" si="293">C424+C423+C422+C418+C415</f>
        <v>3735</v>
      </c>
      <c r="D425" s="13">
        <f t="shared" si="293"/>
        <v>4139</v>
      </c>
      <c r="E425" s="13">
        <f t="shared" si="293"/>
        <v>4397</v>
      </c>
      <c r="F425" s="13">
        <f t="shared" si="293"/>
        <v>4678</v>
      </c>
      <c r="G425" s="13">
        <f t="shared" si="293"/>
        <v>5022</v>
      </c>
      <c r="H425" s="13">
        <f t="shared" si="293"/>
        <v>5395</v>
      </c>
      <c r="I425" s="13">
        <f t="shared" si="293"/>
        <v>5760</v>
      </c>
      <c r="J425" s="13">
        <f t="shared" si="293"/>
        <v>6002</v>
      </c>
      <c r="K425" s="13">
        <f t="shared" si="293"/>
        <v>6232</v>
      </c>
      <c r="L425" s="13">
        <f t="shared" si="293"/>
        <v>6502</v>
      </c>
      <c r="M425" s="13">
        <f t="shared" si="293"/>
        <v>6750</v>
      </c>
      <c r="N425" s="13">
        <f t="shared" si="293"/>
        <v>6987</v>
      </c>
      <c r="O425" s="13">
        <f t="shared" si="293"/>
        <v>7158</v>
      </c>
      <c r="P425" s="13">
        <f t="shared" si="293"/>
        <v>7379</v>
      </c>
      <c r="Q425" s="13">
        <f t="shared" si="293"/>
        <v>7899</v>
      </c>
      <c r="R425" s="13">
        <f t="shared" si="293"/>
        <v>8438</v>
      </c>
      <c r="S425" s="13">
        <f t="shared" si="293"/>
        <v>8698</v>
      </c>
      <c r="T425" s="13">
        <f t="shared" si="293"/>
        <v>8827</v>
      </c>
      <c r="U425" s="13">
        <f t="shared" si="293"/>
        <v>9169</v>
      </c>
      <c r="V425" s="13">
        <f t="shared" si="293"/>
        <v>9634</v>
      </c>
      <c r="W425" s="13">
        <f t="shared" si="293"/>
        <v>10070</v>
      </c>
      <c r="X425" s="47">
        <f t="shared" si="291"/>
        <v>5.0840840743045401E-2</v>
      </c>
    </row>
    <row r="426" spans="1:24" hidden="1" x14ac:dyDescent="0.25">
      <c r="A426" s="21" t="s">
        <v>171</v>
      </c>
      <c r="B426" s="21" t="s">
        <v>94</v>
      </c>
      <c r="C426" s="13">
        <v>196</v>
      </c>
      <c r="D426" s="13">
        <v>213</v>
      </c>
      <c r="E426" s="13">
        <v>230</v>
      </c>
      <c r="F426" s="13">
        <v>241</v>
      </c>
      <c r="G426" s="13">
        <v>257</v>
      </c>
      <c r="H426" s="13">
        <v>270</v>
      </c>
      <c r="I426" s="13">
        <v>270</v>
      </c>
      <c r="J426" s="13">
        <v>276</v>
      </c>
      <c r="K426" s="13">
        <v>283</v>
      </c>
      <c r="L426" s="13">
        <v>278</v>
      </c>
      <c r="M426" s="13">
        <v>304</v>
      </c>
      <c r="N426" s="13">
        <v>308</v>
      </c>
      <c r="O426" s="13">
        <v>313</v>
      </c>
      <c r="P426" s="13">
        <v>322</v>
      </c>
      <c r="Q426" s="13">
        <v>322</v>
      </c>
      <c r="R426" s="13">
        <v>335</v>
      </c>
      <c r="S426" s="13">
        <v>355</v>
      </c>
      <c r="T426" s="13">
        <v>367</v>
      </c>
      <c r="U426" s="13">
        <v>375</v>
      </c>
      <c r="V426" s="13">
        <v>391</v>
      </c>
      <c r="W426" s="13">
        <v>385</v>
      </c>
      <c r="X426" s="47">
        <f t="shared" ref="X426:X436" si="294">_xlfn.RRI(20,C426,W426)</f>
        <v>3.4332647523736215E-2</v>
      </c>
    </row>
    <row r="427" spans="1:24" hidden="1" x14ac:dyDescent="0.25">
      <c r="A427" s="21" t="s">
        <v>172</v>
      </c>
      <c r="B427" s="21" t="s">
        <v>94</v>
      </c>
      <c r="C427" s="13">
        <v>90</v>
      </c>
      <c r="D427" s="13">
        <v>87</v>
      </c>
      <c r="E427" s="13">
        <v>101</v>
      </c>
      <c r="F427" s="13">
        <v>102</v>
      </c>
      <c r="G427" s="13">
        <v>107</v>
      </c>
      <c r="H427" s="13">
        <v>114</v>
      </c>
      <c r="I427" s="13">
        <v>122</v>
      </c>
      <c r="J427" s="13">
        <v>126</v>
      </c>
      <c r="K427" s="13">
        <v>123</v>
      </c>
      <c r="L427" s="13">
        <v>119</v>
      </c>
      <c r="M427" s="13">
        <v>117</v>
      </c>
      <c r="N427" s="13">
        <v>120</v>
      </c>
      <c r="O427" s="13">
        <v>130</v>
      </c>
      <c r="P427" s="13">
        <v>137</v>
      </c>
      <c r="Q427" s="13">
        <v>141</v>
      </c>
      <c r="R427" s="13">
        <v>147</v>
      </c>
      <c r="S427" s="13">
        <v>154</v>
      </c>
      <c r="T427" s="13">
        <v>156</v>
      </c>
      <c r="U427" s="13">
        <v>163</v>
      </c>
      <c r="V427" s="13">
        <v>171</v>
      </c>
      <c r="W427" s="13">
        <v>169</v>
      </c>
      <c r="X427" s="47">
        <f t="shared" si="294"/>
        <v>3.2005970312987575E-2</v>
      </c>
    </row>
    <row r="428" spans="1:24" hidden="1" x14ac:dyDescent="0.25">
      <c r="A428" s="21" t="s">
        <v>173</v>
      </c>
      <c r="B428" s="21" t="s">
        <v>94</v>
      </c>
      <c r="C428" s="13">
        <v>104</v>
      </c>
      <c r="D428" s="13">
        <v>114</v>
      </c>
      <c r="E428" s="13">
        <v>116</v>
      </c>
      <c r="F428" s="13">
        <v>122</v>
      </c>
      <c r="G428" s="13">
        <v>127</v>
      </c>
      <c r="H428" s="13">
        <v>136</v>
      </c>
      <c r="I428" s="13">
        <v>137</v>
      </c>
      <c r="J428" s="13">
        <v>148</v>
      </c>
      <c r="K428" s="13">
        <v>161</v>
      </c>
      <c r="L428" s="13">
        <v>173</v>
      </c>
      <c r="M428" s="13">
        <v>187</v>
      </c>
      <c r="N428" s="13">
        <v>200</v>
      </c>
      <c r="O428" s="13">
        <v>220</v>
      </c>
      <c r="P428" s="13">
        <v>225</v>
      </c>
      <c r="Q428" s="13">
        <v>251</v>
      </c>
      <c r="R428" s="13">
        <v>273</v>
      </c>
      <c r="S428" s="13">
        <v>296</v>
      </c>
      <c r="T428" s="13">
        <v>331</v>
      </c>
      <c r="U428" s="13">
        <v>366</v>
      </c>
      <c r="V428" s="13">
        <v>391</v>
      </c>
      <c r="W428" s="13">
        <v>426</v>
      </c>
      <c r="X428" s="47">
        <f t="shared" si="294"/>
        <v>7.3047168730241196E-2</v>
      </c>
    </row>
    <row r="429" spans="1:24" hidden="1" x14ac:dyDescent="0.25">
      <c r="A429" s="21" t="s">
        <v>174</v>
      </c>
      <c r="B429" s="21" t="s">
        <v>94</v>
      </c>
      <c r="C429" s="13">
        <v>1670</v>
      </c>
      <c r="D429" s="13">
        <v>1781</v>
      </c>
      <c r="E429" s="13">
        <v>1881</v>
      </c>
      <c r="F429" s="13">
        <v>2005</v>
      </c>
      <c r="G429" s="13">
        <v>2156</v>
      </c>
      <c r="H429" s="13">
        <v>2346</v>
      </c>
      <c r="I429" s="13">
        <v>2502</v>
      </c>
      <c r="J429" s="13">
        <v>2639</v>
      </c>
      <c r="K429" s="13">
        <v>2710</v>
      </c>
      <c r="L429" s="13">
        <v>2759</v>
      </c>
      <c r="M429" s="13">
        <v>2935</v>
      </c>
      <c r="N429" s="13">
        <v>3063</v>
      </c>
      <c r="O429" s="13">
        <v>3121</v>
      </c>
      <c r="P429" s="13">
        <v>3224</v>
      </c>
      <c r="Q429" s="13">
        <v>3277</v>
      </c>
      <c r="R429" s="13">
        <v>3401</v>
      </c>
      <c r="S429" s="13">
        <v>3538</v>
      </c>
      <c r="T429" s="13">
        <v>3624</v>
      </c>
      <c r="U429" s="13">
        <v>3901</v>
      </c>
      <c r="V429" s="13">
        <v>3978</v>
      </c>
      <c r="W429" s="13">
        <v>4199</v>
      </c>
      <c r="X429" s="47">
        <f t="shared" si="294"/>
        <v>4.7180316123800026E-2</v>
      </c>
    </row>
    <row r="430" spans="1:24" hidden="1" x14ac:dyDescent="0.25">
      <c r="A430" s="21" t="s">
        <v>175</v>
      </c>
      <c r="B430" s="21" t="s">
        <v>94</v>
      </c>
      <c r="C430" s="13">
        <v>461</v>
      </c>
      <c r="D430" s="13">
        <v>498</v>
      </c>
      <c r="E430" s="13">
        <v>514</v>
      </c>
      <c r="F430" s="13">
        <v>550</v>
      </c>
      <c r="G430" s="13">
        <v>568</v>
      </c>
      <c r="H430" s="13">
        <v>590</v>
      </c>
      <c r="I430" s="13">
        <v>620</v>
      </c>
      <c r="J430" s="13">
        <v>657</v>
      </c>
      <c r="K430" s="13">
        <v>658</v>
      </c>
      <c r="L430" s="13">
        <v>668</v>
      </c>
      <c r="M430" s="13">
        <v>749</v>
      </c>
      <c r="N430" s="13">
        <v>754</v>
      </c>
      <c r="O430" s="13">
        <v>754</v>
      </c>
      <c r="P430" s="13">
        <v>768</v>
      </c>
      <c r="Q430" s="13">
        <v>788</v>
      </c>
      <c r="R430" s="13">
        <v>802</v>
      </c>
      <c r="S430" s="13">
        <v>822</v>
      </c>
      <c r="T430" s="13">
        <v>845</v>
      </c>
      <c r="U430" s="13">
        <v>857</v>
      </c>
      <c r="V430" s="13">
        <v>870</v>
      </c>
      <c r="W430" s="13">
        <v>954</v>
      </c>
      <c r="X430" s="47">
        <f t="shared" si="294"/>
        <v>3.7032512715343247E-2</v>
      </c>
    </row>
    <row r="431" spans="1:24" hidden="1" x14ac:dyDescent="0.25">
      <c r="A431" s="21" t="s">
        <v>176</v>
      </c>
      <c r="B431" s="21" t="s">
        <v>94</v>
      </c>
      <c r="C431" s="13">
        <v>372</v>
      </c>
      <c r="D431" s="13">
        <v>400</v>
      </c>
      <c r="E431" s="13">
        <v>427</v>
      </c>
      <c r="F431" s="13">
        <v>462</v>
      </c>
      <c r="G431" s="13">
        <v>492</v>
      </c>
      <c r="H431" s="13">
        <v>530</v>
      </c>
      <c r="I431" s="13">
        <v>554</v>
      </c>
      <c r="J431" s="13">
        <v>563</v>
      </c>
      <c r="K431" s="13">
        <v>576</v>
      </c>
      <c r="L431" s="13">
        <v>614</v>
      </c>
      <c r="M431" s="13">
        <v>667</v>
      </c>
      <c r="N431" s="13">
        <v>703</v>
      </c>
      <c r="O431" s="13">
        <v>713</v>
      </c>
      <c r="P431" s="13">
        <v>722</v>
      </c>
      <c r="Q431" s="13">
        <v>775</v>
      </c>
      <c r="R431" s="13">
        <v>832</v>
      </c>
      <c r="S431" s="13">
        <v>895</v>
      </c>
      <c r="T431" s="13">
        <v>998</v>
      </c>
      <c r="U431" s="13">
        <v>1088</v>
      </c>
      <c r="V431" s="13">
        <v>1020</v>
      </c>
      <c r="W431" s="13">
        <v>933</v>
      </c>
      <c r="X431" s="47">
        <f t="shared" si="294"/>
        <v>4.7048828444563817E-2</v>
      </c>
    </row>
    <row r="432" spans="1:24" hidden="1" x14ac:dyDescent="0.25">
      <c r="A432" s="21" t="s">
        <v>177</v>
      </c>
      <c r="B432" s="21" t="s">
        <v>94</v>
      </c>
      <c r="C432" s="13">
        <v>159</v>
      </c>
      <c r="D432" s="13">
        <v>173</v>
      </c>
      <c r="E432" s="13">
        <v>175</v>
      </c>
      <c r="F432" s="13">
        <v>183</v>
      </c>
      <c r="G432" s="13">
        <v>200</v>
      </c>
      <c r="H432" s="13">
        <v>208</v>
      </c>
      <c r="I432" s="13">
        <v>213</v>
      </c>
      <c r="J432" s="13">
        <v>228</v>
      </c>
      <c r="K432" s="13">
        <v>236</v>
      </c>
      <c r="L432" s="13">
        <v>239</v>
      </c>
      <c r="M432" s="13">
        <v>258</v>
      </c>
      <c r="N432" s="13">
        <v>271</v>
      </c>
      <c r="O432" s="13">
        <v>290</v>
      </c>
      <c r="P432" s="13">
        <v>295</v>
      </c>
      <c r="Q432" s="13">
        <v>304</v>
      </c>
      <c r="R432" s="13">
        <v>315</v>
      </c>
      <c r="S432" s="13">
        <v>324</v>
      </c>
      <c r="T432" s="13">
        <v>329</v>
      </c>
      <c r="U432" s="13">
        <v>348</v>
      </c>
      <c r="V432" s="13">
        <v>361</v>
      </c>
      <c r="W432" s="13">
        <v>376</v>
      </c>
      <c r="X432" s="47">
        <f t="shared" si="294"/>
        <v>4.3973647264954341E-2</v>
      </c>
    </row>
    <row r="433" spans="1:24" hidden="1" x14ac:dyDescent="0.25">
      <c r="A433" s="21" t="s">
        <v>178</v>
      </c>
      <c r="B433" s="21" t="s">
        <v>94</v>
      </c>
      <c r="C433" s="13">
        <v>1033</v>
      </c>
      <c r="D433" s="13">
        <v>1094</v>
      </c>
      <c r="E433" s="13">
        <v>1160</v>
      </c>
      <c r="F433" s="13">
        <v>1254</v>
      </c>
      <c r="G433" s="13">
        <v>1317</v>
      </c>
      <c r="H433" s="13">
        <v>1379</v>
      </c>
      <c r="I433" s="13">
        <v>1411</v>
      </c>
      <c r="J433" s="13">
        <v>1522</v>
      </c>
      <c r="K433" s="13">
        <v>1612</v>
      </c>
      <c r="L433" s="13">
        <v>1663</v>
      </c>
      <c r="M433" s="13">
        <v>1701</v>
      </c>
      <c r="N433" s="13">
        <v>1784</v>
      </c>
      <c r="O433" s="13">
        <v>1862</v>
      </c>
      <c r="P433" s="13">
        <v>1888</v>
      </c>
      <c r="Q433" s="13">
        <v>1959</v>
      </c>
      <c r="R433" s="13">
        <v>2058</v>
      </c>
      <c r="S433" s="13">
        <v>2198</v>
      </c>
      <c r="T433" s="13">
        <v>2296</v>
      </c>
      <c r="U433" s="13">
        <v>2382</v>
      </c>
      <c r="V433" s="13">
        <v>2503</v>
      </c>
      <c r="W433" s="13">
        <v>2619</v>
      </c>
      <c r="X433" s="47">
        <f t="shared" si="294"/>
        <v>4.7615122338745985E-2</v>
      </c>
    </row>
    <row r="434" spans="1:24" hidden="1" x14ac:dyDescent="0.25">
      <c r="A434" s="21" t="s">
        <v>179</v>
      </c>
      <c r="B434" s="21" t="s">
        <v>94</v>
      </c>
      <c r="C434" s="13">
        <v>617</v>
      </c>
      <c r="D434" s="13">
        <v>696</v>
      </c>
      <c r="E434" s="13">
        <v>786</v>
      </c>
      <c r="F434" s="13">
        <v>872</v>
      </c>
      <c r="G434" s="13">
        <v>942</v>
      </c>
      <c r="H434" s="13">
        <v>999</v>
      </c>
      <c r="I434" s="13">
        <v>1039</v>
      </c>
      <c r="J434" s="13">
        <v>1079</v>
      </c>
      <c r="K434" s="13">
        <v>1099</v>
      </c>
      <c r="L434" s="13">
        <v>1143</v>
      </c>
      <c r="M434" s="13">
        <v>1152</v>
      </c>
      <c r="N434" s="13">
        <v>1168</v>
      </c>
      <c r="O434" s="13">
        <v>1175</v>
      </c>
      <c r="P434" s="13">
        <v>1219</v>
      </c>
      <c r="Q434" s="13">
        <v>1326</v>
      </c>
      <c r="R434" s="13">
        <v>1400</v>
      </c>
      <c r="S434" s="13">
        <v>1398</v>
      </c>
      <c r="T434" s="13">
        <v>1396</v>
      </c>
      <c r="U434" s="13">
        <v>1430</v>
      </c>
      <c r="V434" s="13">
        <v>1489</v>
      </c>
      <c r="W434" s="13">
        <v>1543</v>
      </c>
      <c r="X434" s="47">
        <f t="shared" si="294"/>
        <v>4.6897199629700514E-2</v>
      </c>
    </row>
    <row r="435" spans="1:24" hidden="1" x14ac:dyDescent="0.25">
      <c r="A435" s="43" t="s">
        <v>180</v>
      </c>
      <c r="B435" s="21" t="s">
        <v>94</v>
      </c>
      <c r="C435" s="13">
        <f t="shared" ref="C435:W435" si="295">C432+C431+C430+C428+C427</f>
        <v>1186</v>
      </c>
      <c r="D435" s="13">
        <f t="shared" si="295"/>
        <v>1272</v>
      </c>
      <c r="E435" s="13">
        <f t="shared" si="295"/>
        <v>1333</v>
      </c>
      <c r="F435" s="13">
        <f t="shared" si="295"/>
        <v>1419</v>
      </c>
      <c r="G435" s="13">
        <f t="shared" si="295"/>
        <v>1494</v>
      </c>
      <c r="H435" s="13">
        <f t="shared" si="295"/>
        <v>1578</v>
      </c>
      <c r="I435" s="13">
        <f t="shared" si="295"/>
        <v>1646</v>
      </c>
      <c r="J435" s="13">
        <f t="shared" si="295"/>
        <v>1722</v>
      </c>
      <c r="K435" s="13">
        <f t="shared" si="295"/>
        <v>1754</v>
      </c>
      <c r="L435" s="13">
        <f t="shared" si="295"/>
        <v>1813</v>
      </c>
      <c r="M435" s="13">
        <f t="shared" si="295"/>
        <v>1978</v>
      </c>
      <c r="N435" s="13">
        <f t="shared" si="295"/>
        <v>2048</v>
      </c>
      <c r="O435" s="13">
        <f t="shared" si="295"/>
        <v>2107</v>
      </c>
      <c r="P435" s="13">
        <f t="shared" si="295"/>
        <v>2147</v>
      </c>
      <c r="Q435" s="13">
        <f t="shared" si="295"/>
        <v>2259</v>
      </c>
      <c r="R435" s="13">
        <f t="shared" si="295"/>
        <v>2369</v>
      </c>
      <c r="S435" s="13">
        <f t="shared" si="295"/>
        <v>2491</v>
      </c>
      <c r="T435" s="13">
        <f t="shared" si="295"/>
        <v>2659</v>
      </c>
      <c r="U435" s="13">
        <f t="shared" si="295"/>
        <v>2822</v>
      </c>
      <c r="V435" s="13">
        <f t="shared" si="295"/>
        <v>2813</v>
      </c>
      <c r="W435" s="13">
        <f t="shared" si="295"/>
        <v>2858</v>
      </c>
      <c r="X435" s="47">
        <f t="shared" si="294"/>
        <v>4.4958100028701375E-2</v>
      </c>
    </row>
    <row r="436" spans="1:24" hidden="1" x14ac:dyDescent="0.25">
      <c r="A436" s="43" t="s">
        <v>181</v>
      </c>
      <c r="B436" s="21" t="s">
        <v>94</v>
      </c>
      <c r="C436" s="13">
        <f t="shared" ref="C436:W436" si="296">C435+C434+C433+C429+C426</f>
        <v>4702</v>
      </c>
      <c r="D436" s="13">
        <f t="shared" si="296"/>
        <v>5056</v>
      </c>
      <c r="E436" s="13">
        <f t="shared" si="296"/>
        <v>5390</v>
      </c>
      <c r="F436" s="13">
        <f t="shared" si="296"/>
        <v>5791</v>
      </c>
      <c r="G436" s="13">
        <f t="shared" si="296"/>
        <v>6166</v>
      </c>
      <c r="H436" s="13">
        <f t="shared" si="296"/>
        <v>6572</v>
      </c>
      <c r="I436" s="13">
        <f t="shared" si="296"/>
        <v>6868</v>
      </c>
      <c r="J436" s="13">
        <f t="shared" si="296"/>
        <v>7238</v>
      </c>
      <c r="K436" s="13">
        <f t="shared" si="296"/>
        <v>7458</v>
      </c>
      <c r="L436" s="13">
        <f t="shared" si="296"/>
        <v>7656</v>
      </c>
      <c r="M436" s="13">
        <f t="shared" si="296"/>
        <v>8070</v>
      </c>
      <c r="N436" s="13">
        <f t="shared" si="296"/>
        <v>8371</v>
      </c>
      <c r="O436" s="13">
        <f t="shared" si="296"/>
        <v>8578</v>
      </c>
      <c r="P436" s="13">
        <f t="shared" si="296"/>
        <v>8800</v>
      </c>
      <c r="Q436" s="13">
        <f t="shared" si="296"/>
        <v>9143</v>
      </c>
      <c r="R436" s="13">
        <f t="shared" si="296"/>
        <v>9563</v>
      </c>
      <c r="S436" s="13">
        <f t="shared" si="296"/>
        <v>9980</v>
      </c>
      <c r="T436" s="13">
        <f t="shared" si="296"/>
        <v>10342</v>
      </c>
      <c r="U436" s="13">
        <f t="shared" si="296"/>
        <v>10910</v>
      </c>
      <c r="V436" s="13">
        <f t="shared" si="296"/>
        <v>11174</v>
      </c>
      <c r="W436" s="13">
        <f t="shared" si="296"/>
        <v>11604</v>
      </c>
      <c r="X436" s="47">
        <f t="shared" si="294"/>
        <v>4.6203707585254161E-2</v>
      </c>
    </row>
    <row r="437" spans="1:24" hidden="1" x14ac:dyDescent="0.25">
      <c r="A437" s="21" t="s">
        <v>171</v>
      </c>
      <c r="B437" s="21" t="s">
        <v>86</v>
      </c>
      <c r="C437" s="13">
        <v>238</v>
      </c>
      <c r="D437" s="13">
        <v>243</v>
      </c>
      <c r="E437" s="13">
        <v>249</v>
      </c>
      <c r="F437" s="13">
        <v>260</v>
      </c>
      <c r="G437" s="13">
        <v>277</v>
      </c>
      <c r="H437" s="13">
        <v>283</v>
      </c>
      <c r="I437" s="13">
        <v>303</v>
      </c>
      <c r="J437" s="13">
        <v>315</v>
      </c>
      <c r="K437" s="13">
        <v>328</v>
      </c>
      <c r="L437" s="13">
        <v>335</v>
      </c>
      <c r="M437" s="13">
        <v>338</v>
      </c>
      <c r="N437" s="13">
        <v>336</v>
      </c>
      <c r="O437" s="13">
        <v>335</v>
      </c>
      <c r="P437" s="13">
        <v>328</v>
      </c>
      <c r="Q437" s="13">
        <v>331</v>
      </c>
      <c r="R437" s="13">
        <v>348</v>
      </c>
      <c r="S437" s="13">
        <v>364</v>
      </c>
      <c r="T437" s="13">
        <v>363</v>
      </c>
      <c r="U437" s="13">
        <v>379</v>
      </c>
      <c r="V437" s="13">
        <v>383</v>
      </c>
      <c r="W437" s="13">
        <v>366</v>
      </c>
      <c r="X437" s="47">
        <f t="shared" ref="X437:X447" si="297">_xlfn.RRI(20,C437,W437)</f>
        <v>2.1751317572246798E-2</v>
      </c>
    </row>
    <row r="438" spans="1:24" hidden="1" x14ac:dyDescent="0.25">
      <c r="A438" s="21" t="s">
        <v>172</v>
      </c>
      <c r="B438" s="21" t="s">
        <v>86</v>
      </c>
      <c r="C438" s="13">
        <v>63</v>
      </c>
      <c r="D438" s="13">
        <v>61</v>
      </c>
      <c r="E438" s="13">
        <v>71</v>
      </c>
      <c r="F438" s="13">
        <v>76</v>
      </c>
      <c r="G438" s="13">
        <v>85</v>
      </c>
      <c r="H438" s="13">
        <v>95</v>
      </c>
      <c r="I438" s="13">
        <v>107</v>
      </c>
      <c r="J438" s="13">
        <v>122</v>
      </c>
      <c r="K438" s="13">
        <v>119</v>
      </c>
      <c r="L438" s="13">
        <v>118</v>
      </c>
      <c r="M438" s="13">
        <v>116</v>
      </c>
      <c r="N438" s="13">
        <v>116</v>
      </c>
      <c r="O438" s="13">
        <v>123</v>
      </c>
      <c r="P438" s="13">
        <v>127</v>
      </c>
      <c r="Q438" s="13">
        <v>131</v>
      </c>
      <c r="R438" s="13">
        <v>136</v>
      </c>
      <c r="S438" s="13">
        <v>140</v>
      </c>
      <c r="T438" s="13">
        <v>142</v>
      </c>
      <c r="U438" s="13">
        <v>146</v>
      </c>
      <c r="V438" s="13">
        <v>153</v>
      </c>
      <c r="W438" s="13">
        <v>150</v>
      </c>
      <c r="X438" s="47">
        <f t="shared" si="297"/>
        <v>4.4329474615779185E-2</v>
      </c>
    </row>
    <row r="439" spans="1:24" hidden="1" x14ac:dyDescent="0.25">
      <c r="A439" s="21" t="s">
        <v>173</v>
      </c>
      <c r="B439" s="21" t="s">
        <v>86</v>
      </c>
      <c r="C439" s="13">
        <v>107</v>
      </c>
      <c r="D439" s="13">
        <v>108</v>
      </c>
      <c r="E439" s="13">
        <v>104</v>
      </c>
      <c r="F439" s="13">
        <v>114</v>
      </c>
      <c r="G439" s="13">
        <v>122</v>
      </c>
      <c r="H439" s="13">
        <v>147</v>
      </c>
      <c r="I439" s="13">
        <v>162</v>
      </c>
      <c r="J439" s="13">
        <v>188</v>
      </c>
      <c r="K439" s="13">
        <v>197</v>
      </c>
      <c r="L439" s="13">
        <v>210</v>
      </c>
      <c r="M439" s="13">
        <v>220</v>
      </c>
      <c r="N439" s="13">
        <v>232</v>
      </c>
      <c r="O439" s="13">
        <v>240</v>
      </c>
      <c r="P439" s="13">
        <v>255</v>
      </c>
      <c r="Q439" s="13">
        <v>275</v>
      </c>
      <c r="R439" s="13">
        <v>287</v>
      </c>
      <c r="S439" s="13">
        <v>300</v>
      </c>
      <c r="T439" s="13">
        <v>319</v>
      </c>
      <c r="U439" s="13">
        <v>330</v>
      </c>
      <c r="V439" s="13">
        <v>350</v>
      </c>
      <c r="W439" s="13">
        <v>372</v>
      </c>
      <c r="X439" s="47">
        <f t="shared" si="297"/>
        <v>6.4285041289546152E-2</v>
      </c>
    </row>
    <row r="440" spans="1:24" hidden="1" x14ac:dyDescent="0.25">
      <c r="A440" s="21" t="s">
        <v>174</v>
      </c>
      <c r="B440" s="21" t="s">
        <v>86</v>
      </c>
      <c r="C440" s="13">
        <v>1633</v>
      </c>
      <c r="D440" s="13">
        <v>1767</v>
      </c>
      <c r="E440" s="13">
        <v>1927</v>
      </c>
      <c r="F440" s="13">
        <v>2080</v>
      </c>
      <c r="G440" s="13">
        <v>2258</v>
      </c>
      <c r="H440" s="13">
        <v>2375</v>
      </c>
      <c r="I440" s="13">
        <v>2549</v>
      </c>
      <c r="J440" s="13">
        <v>2693</v>
      </c>
      <c r="K440" s="13">
        <v>2895</v>
      </c>
      <c r="L440" s="13">
        <v>3072</v>
      </c>
      <c r="M440" s="13">
        <v>3190</v>
      </c>
      <c r="N440" s="13">
        <v>3320</v>
      </c>
      <c r="O440" s="13">
        <v>3396</v>
      </c>
      <c r="P440" s="13">
        <v>3471</v>
      </c>
      <c r="Q440" s="13">
        <v>3613</v>
      </c>
      <c r="R440" s="13">
        <v>3726</v>
      </c>
      <c r="S440" s="13">
        <v>3825</v>
      </c>
      <c r="T440" s="13">
        <v>3788</v>
      </c>
      <c r="U440" s="13">
        <v>3791</v>
      </c>
      <c r="V440" s="13">
        <v>4013</v>
      </c>
      <c r="W440" s="13">
        <v>4261</v>
      </c>
      <c r="X440" s="47">
        <f t="shared" si="297"/>
        <v>4.912266004010335E-2</v>
      </c>
    </row>
    <row r="441" spans="1:24" hidden="1" x14ac:dyDescent="0.25">
      <c r="A441" s="21" t="s">
        <v>175</v>
      </c>
      <c r="B441" s="21" t="s">
        <v>86</v>
      </c>
      <c r="C441" s="13">
        <v>486</v>
      </c>
      <c r="D441" s="13">
        <v>510</v>
      </c>
      <c r="E441" s="13">
        <v>538</v>
      </c>
      <c r="F441" s="13">
        <v>566</v>
      </c>
      <c r="G441" s="13">
        <v>583</v>
      </c>
      <c r="H441" s="13">
        <v>620</v>
      </c>
      <c r="I441" s="13">
        <v>636</v>
      </c>
      <c r="J441" s="13">
        <v>668</v>
      </c>
      <c r="K441" s="13">
        <v>674</v>
      </c>
      <c r="L441" s="13">
        <v>673</v>
      </c>
      <c r="M441" s="13">
        <v>688</v>
      </c>
      <c r="N441" s="13">
        <v>706</v>
      </c>
      <c r="O441" s="13">
        <v>722</v>
      </c>
      <c r="P441" s="13">
        <v>753</v>
      </c>
      <c r="Q441" s="13">
        <v>787</v>
      </c>
      <c r="R441" s="13">
        <v>820</v>
      </c>
      <c r="S441" s="13">
        <v>871</v>
      </c>
      <c r="T441" s="13">
        <v>896</v>
      </c>
      <c r="U441" s="13">
        <v>893</v>
      </c>
      <c r="V441" s="13">
        <v>923</v>
      </c>
      <c r="W441" s="13">
        <v>1051</v>
      </c>
      <c r="X441" s="47">
        <f t="shared" si="297"/>
        <v>3.9317697077301927E-2</v>
      </c>
    </row>
    <row r="442" spans="1:24" hidden="1" x14ac:dyDescent="0.25">
      <c r="A442" s="21" t="s">
        <v>176</v>
      </c>
      <c r="B442" s="21" t="s">
        <v>86</v>
      </c>
      <c r="C442" s="13">
        <v>522</v>
      </c>
      <c r="D442" s="13">
        <v>570</v>
      </c>
      <c r="E442" s="13">
        <v>621</v>
      </c>
      <c r="F442" s="13">
        <v>659</v>
      </c>
      <c r="G442" s="13">
        <v>724</v>
      </c>
      <c r="H442" s="13">
        <v>763</v>
      </c>
      <c r="I442" s="13">
        <v>792</v>
      </c>
      <c r="J442" s="13">
        <v>858</v>
      </c>
      <c r="K442" s="13">
        <v>852</v>
      </c>
      <c r="L442" s="13">
        <v>843</v>
      </c>
      <c r="M442" s="13">
        <v>803</v>
      </c>
      <c r="N442" s="13">
        <v>784</v>
      </c>
      <c r="O442" s="13">
        <v>769</v>
      </c>
      <c r="P442" s="13">
        <v>748</v>
      </c>
      <c r="Q442" s="13">
        <v>745</v>
      </c>
      <c r="R442" s="13">
        <v>735</v>
      </c>
      <c r="S442" s="13">
        <v>654</v>
      </c>
      <c r="T442" s="13">
        <v>656</v>
      </c>
      <c r="U442" s="13">
        <v>669</v>
      </c>
      <c r="V442" s="13">
        <v>738</v>
      </c>
      <c r="W442" s="13">
        <v>803</v>
      </c>
      <c r="X442" s="47">
        <f t="shared" si="297"/>
        <v>2.1767893901933455E-2</v>
      </c>
    </row>
    <row r="443" spans="1:24" hidden="1" x14ac:dyDescent="0.25">
      <c r="A443" s="21" t="s">
        <v>177</v>
      </c>
      <c r="B443" s="21" t="s">
        <v>86</v>
      </c>
      <c r="C443" s="13">
        <v>115</v>
      </c>
      <c r="D443" s="13">
        <v>124</v>
      </c>
      <c r="E443" s="13">
        <v>142</v>
      </c>
      <c r="F443" s="13">
        <v>157</v>
      </c>
      <c r="G443" s="13">
        <v>176</v>
      </c>
      <c r="H443" s="13">
        <v>188</v>
      </c>
      <c r="I443" s="13">
        <v>209</v>
      </c>
      <c r="J443" s="13">
        <v>234</v>
      </c>
      <c r="K443" s="13">
        <v>250</v>
      </c>
      <c r="L443" s="13">
        <v>258</v>
      </c>
      <c r="M443" s="13">
        <v>270</v>
      </c>
      <c r="N443" s="13">
        <v>285</v>
      </c>
      <c r="O443" s="13">
        <v>295</v>
      </c>
      <c r="P443" s="13">
        <v>296</v>
      </c>
      <c r="Q443" s="13">
        <v>308</v>
      </c>
      <c r="R443" s="13">
        <v>324</v>
      </c>
      <c r="S443" s="13">
        <v>334</v>
      </c>
      <c r="T443" s="13">
        <v>331</v>
      </c>
      <c r="U443" s="13">
        <v>353</v>
      </c>
      <c r="V443" s="13">
        <v>379</v>
      </c>
      <c r="W443" s="13">
        <v>396</v>
      </c>
      <c r="X443" s="47">
        <f t="shared" si="297"/>
        <v>6.3775214619441245E-2</v>
      </c>
    </row>
    <row r="444" spans="1:24" hidden="1" x14ac:dyDescent="0.25">
      <c r="A444" s="21" t="s">
        <v>178</v>
      </c>
      <c r="B444" s="21" t="s">
        <v>86</v>
      </c>
      <c r="C444" s="13">
        <v>941</v>
      </c>
      <c r="D444" s="13">
        <v>1005</v>
      </c>
      <c r="E444" s="13">
        <v>1075</v>
      </c>
      <c r="F444" s="13">
        <v>1136</v>
      </c>
      <c r="G444" s="13">
        <v>1210</v>
      </c>
      <c r="H444" s="13">
        <v>1354</v>
      </c>
      <c r="I444" s="13">
        <v>1419</v>
      </c>
      <c r="J444" s="13">
        <v>1469</v>
      </c>
      <c r="K444" s="13">
        <v>1539</v>
      </c>
      <c r="L444" s="13">
        <v>1595</v>
      </c>
      <c r="M444" s="13">
        <v>1616</v>
      </c>
      <c r="N444" s="13">
        <v>1672</v>
      </c>
      <c r="O444" s="13">
        <v>1737</v>
      </c>
      <c r="P444" s="13">
        <v>1776</v>
      </c>
      <c r="Q444" s="13">
        <v>1882</v>
      </c>
      <c r="R444" s="13">
        <v>2013</v>
      </c>
      <c r="S444" s="13">
        <v>2124</v>
      </c>
      <c r="T444" s="13">
        <v>2217</v>
      </c>
      <c r="U444" s="13">
        <v>2283</v>
      </c>
      <c r="V444" s="13">
        <v>2351</v>
      </c>
      <c r="W444" s="13">
        <v>2529</v>
      </c>
      <c r="X444" s="47">
        <f t="shared" si="297"/>
        <v>5.0673939434563886E-2</v>
      </c>
    </row>
    <row r="445" spans="1:24" hidden="1" x14ac:dyDescent="0.25">
      <c r="A445" s="21" t="s">
        <v>179</v>
      </c>
      <c r="B445" s="21" t="s">
        <v>86</v>
      </c>
      <c r="C445" s="13">
        <v>667</v>
      </c>
      <c r="D445" s="13">
        <v>751</v>
      </c>
      <c r="E445" s="13">
        <v>836</v>
      </c>
      <c r="F445" s="13">
        <v>943</v>
      </c>
      <c r="G445" s="13">
        <v>1010</v>
      </c>
      <c r="H445" s="13">
        <v>1161</v>
      </c>
      <c r="I445" s="13">
        <v>1147</v>
      </c>
      <c r="J445" s="13">
        <v>1170</v>
      </c>
      <c r="K445" s="13">
        <v>1195</v>
      </c>
      <c r="L445" s="13">
        <v>1239</v>
      </c>
      <c r="M445" s="13">
        <v>1219</v>
      </c>
      <c r="N445" s="13">
        <v>1214</v>
      </c>
      <c r="O445" s="13">
        <v>1243</v>
      </c>
      <c r="P445" s="13">
        <v>1262</v>
      </c>
      <c r="Q445" s="13">
        <v>1411</v>
      </c>
      <c r="R445" s="13">
        <v>1525</v>
      </c>
      <c r="S445" s="13">
        <v>1547</v>
      </c>
      <c r="T445" s="13">
        <v>1578</v>
      </c>
      <c r="U445" s="13">
        <v>1620</v>
      </c>
      <c r="V445" s="13">
        <v>1697</v>
      </c>
      <c r="W445" s="13">
        <v>1765</v>
      </c>
      <c r="X445" s="47">
        <f t="shared" si="297"/>
        <v>4.9858923081638196E-2</v>
      </c>
    </row>
    <row r="446" spans="1:24" hidden="1" x14ac:dyDescent="0.25">
      <c r="A446" s="43" t="s">
        <v>180</v>
      </c>
      <c r="B446" s="21" t="s">
        <v>86</v>
      </c>
      <c r="C446" s="13">
        <f t="shared" ref="C446:W446" si="298">C430+C431+C433+C434+C443</f>
        <v>2598</v>
      </c>
      <c r="D446" s="13">
        <f t="shared" si="298"/>
        <v>2812</v>
      </c>
      <c r="E446" s="13">
        <f t="shared" si="298"/>
        <v>3029</v>
      </c>
      <c r="F446" s="13">
        <f t="shared" si="298"/>
        <v>3295</v>
      </c>
      <c r="G446" s="13">
        <f t="shared" si="298"/>
        <v>3495</v>
      </c>
      <c r="H446" s="13">
        <f t="shared" si="298"/>
        <v>3686</v>
      </c>
      <c r="I446" s="13">
        <f t="shared" si="298"/>
        <v>3833</v>
      </c>
      <c r="J446" s="13">
        <f t="shared" si="298"/>
        <v>4055</v>
      </c>
      <c r="K446" s="13">
        <f t="shared" si="298"/>
        <v>4195</v>
      </c>
      <c r="L446" s="13">
        <f t="shared" si="298"/>
        <v>4346</v>
      </c>
      <c r="M446" s="13">
        <f t="shared" si="298"/>
        <v>4539</v>
      </c>
      <c r="N446" s="13">
        <f t="shared" si="298"/>
        <v>4694</v>
      </c>
      <c r="O446" s="13">
        <f t="shared" si="298"/>
        <v>4799</v>
      </c>
      <c r="P446" s="13">
        <f t="shared" si="298"/>
        <v>4893</v>
      </c>
      <c r="Q446" s="13">
        <f t="shared" si="298"/>
        <v>5156</v>
      </c>
      <c r="R446" s="13">
        <f t="shared" si="298"/>
        <v>5416</v>
      </c>
      <c r="S446" s="13">
        <f t="shared" si="298"/>
        <v>5647</v>
      </c>
      <c r="T446" s="13">
        <f t="shared" si="298"/>
        <v>5866</v>
      </c>
      <c r="U446" s="13">
        <f t="shared" si="298"/>
        <v>6110</v>
      </c>
      <c r="V446" s="13">
        <f t="shared" si="298"/>
        <v>6261</v>
      </c>
      <c r="W446" s="13">
        <f t="shared" si="298"/>
        <v>6445</v>
      </c>
      <c r="X446" s="47">
        <f t="shared" si="297"/>
        <v>4.6475797877731706E-2</v>
      </c>
    </row>
    <row r="447" spans="1:24" hidden="1" x14ac:dyDescent="0.25">
      <c r="A447" s="43" t="s">
        <v>181</v>
      </c>
      <c r="B447" s="21" t="s">
        <v>86</v>
      </c>
      <c r="C447" s="13">
        <f t="shared" ref="C447:W447" si="299">C429+C432+C444+C445+C446</f>
        <v>6035</v>
      </c>
      <c r="D447" s="13">
        <f t="shared" si="299"/>
        <v>6522</v>
      </c>
      <c r="E447" s="13">
        <f t="shared" si="299"/>
        <v>6996</v>
      </c>
      <c r="F447" s="13">
        <f t="shared" si="299"/>
        <v>7562</v>
      </c>
      <c r="G447" s="13">
        <f t="shared" si="299"/>
        <v>8071</v>
      </c>
      <c r="H447" s="13">
        <f t="shared" si="299"/>
        <v>8755</v>
      </c>
      <c r="I447" s="13">
        <f t="shared" si="299"/>
        <v>9114</v>
      </c>
      <c r="J447" s="13">
        <f t="shared" si="299"/>
        <v>9561</v>
      </c>
      <c r="K447" s="13">
        <f t="shared" si="299"/>
        <v>9875</v>
      </c>
      <c r="L447" s="13">
        <f t="shared" si="299"/>
        <v>10178</v>
      </c>
      <c r="M447" s="13">
        <f t="shared" si="299"/>
        <v>10567</v>
      </c>
      <c r="N447" s="13">
        <f t="shared" si="299"/>
        <v>10914</v>
      </c>
      <c r="O447" s="13">
        <f t="shared" si="299"/>
        <v>11190</v>
      </c>
      <c r="P447" s="13">
        <f t="shared" si="299"/>
        <v>11450</v>
      </c>
      <c r="Q447" s="13">
        <f t="shared" si="299"/>
        <v>12030</v>
      </c>
      <c r="R447" s="13">
        <f t="shared" si="299"/>
        <v>12670</v>
      </c>
      <c r="S447" s="13">
        <f t="shared" si="299"/>
        <v>13180</v>
      </c>
      <c r="T447" s="13">
        <f t="shared" si="299"/>
        <v>13614</v>
      </c>
      <c r="U447" s="13">
        <f t="shared" si="299"/>
        <v>14262</v>
      </c>
      <c r="V447" s="13">
        <f t="shared" si="299"/>
        <v>14648</v>
      </c>
      <c r="W447" s="13">
        <f t="shared" si="299"/>
        <v>15314</v>
      </c>
      <c r="X447" s="47">
        <f t="shared" si="297"/>
        <v>4.766049620030377E-2</v>
      </c>
    </row>
    <row r="448" spans="1:24" hidden="1" x14ac:dyDescent="0.25">
      <c r="A448" s="21" t="s">
        <v>171</v>
      </c>
      <c r="B448" s="21" t="s">
        <v>118</v>
      </c>
      <c r="C448" s="13">
        <v>193</v>
      </c>
      <c r="D448" s="13">
        <v>205</v>
      </c>
      <c r="E448" s="13">
        <v>219</v>
      </c>
      <c r="F448" s="13">
        <v>221</v>
      </c>
      <c r="G448" s="13">
        <v>237</v>
      </c>
      <c r="H448" s="13">
        <v>253</v>
      </c>
      <c r="I448" s="13">
        <v>264</v>
      </c>
      <c r="J448" s="13">
        <v>274</v>
      </c>
      <c r="K448" s="13">
        <v>292</v>
      </c>
      <c r="L448" s="13">
        <v>286</v>
      </c>
      <c r="M448" s="13">
        <v>301</v>
      </c>
      <c r="N448" s="13">
        <v>304</v>
      </c>
      <c r="O448" s="13">
        <v>307</v>
      </c>
      <c r="P448" s="13">
        <v>313</v>
      </c>
      <c r="Q448" s="13">
        <v>323</v>
      </c>
      <c r="R448" s="13">
        <v>342</v>
      </c>
      <c r="S448" s="13">
        <v>370</v>
      </c>
      <c r="T448" s="13">
        <v>380</v>
      </c>
      <c r="U448" s="13">
        <v>401</v>
      </c>
      <c r="V448" s="13">
        <v>415</v>
      </c>
      <c r="W448" s="13">
        <v>429</v>
      </c>
      <c r="X448" s="47">
        <f>_xlfn.RRI(20,C448,W448)</f>
        <v>4.0746596137159585E-2</v>
      </c>
    </row>
    <row r="449" spans="1:24" hidden="1" x14ac:dyDescent="0.25">
      <c r="A449" s="21" t="s">
        <v>172</v>
      </c>
      <c r="B449" s="21" t="s">
        <v>118</v>
      </c>
      <c r="C449" s="13">
        <v>95</v>
      </c>
      <c r="D449" s="13">
        <v>94</v>
      </c>
      <c r="E449" s="13">
        <v>112</v>
      </c>
      <c r="F449" s="13">
        <v>117</v>
      </c>
      <c r="G449" s="13">
        <v>126</v>
      </c>
      <c r="H449" s="13">
        <v>135</v>
      </c>
      <c r="I449" s="13">
        <v>147</v>
      </c>
      <c r="J449" s="13">
        <v>160</v>
      </c>
      <c r="K449" s="13">
        <v>154</v>
      </c>
      <c r="L449" s="13">
        <v>149</v>
      </c>
      <c r="M449" s="13">
        <v>141</v>
      </c>
      <c r="N449" s="13">
        <v>141</v>
      </c>
      <c r="O449" s="13">
        <v>150</v>
      </c>
      <c r="P449" s="13">
        <v>154</v>
      </c>
      <c r="Q449" s="13">
        <v>158</v>
      </c>
      <c r="R449" s="13">
        <v>164</v>
      </c>
      <c r="S449" s="13">
        <v>171</v>
      </c>
      <c r="T449" s="13">
        <v>173</v>
      </c>
      <c r="U449" s="13">
        <v>179</v>
      </c>
      <c r="V449" s="13">
        <v>185</v>
      </c>
      <c r="W449" s="13">
        <v>174</v>
      </c>
      <c r="X449" s="47">
        <f>_xlfn.RRI(20,C449,W449)</f>
        <v>3.0721374177437033E-2</v>
      </c>
    </row>
    <row r="450" spans="1:24" hidden="1" x14ac:dyDescent="0.25">
      <c r="A450" s="21" t="s">
        <v>173</v>
      </c>
      <c r="B450" s="21" t="s">
        <v>118</v>
      </c>
      <c r="C450" s="13">
        <v>107</v>
      </c>
      <c r="D450" s="13">
        <v>109</v>
      </c>
      <c r="E450" s="13">
        <v>106</v>
      </c>
      <c r="F450" s="13">
        <v>102</v>
      </c>
      <c r="G450" s="13">
        <v>108</v>
      </c>
      <c r="H450" s="13">
        <v>117</v>
      </c>
      <c r="I450" s="13">
        <v>123</v>
      </c>
      <c r="J450" s="13">
        <v>132</v>
      </c>
      <c r="K450" s="13">
        <v>148</v>
      </c>
      <c r="L450" s="13">
        <v>162</v>
      </c>
      <c r="M450" s="13">
        <v>172</v>
      </c>
      <c r="N450" s="13">
        <v>181</v>
      </c>
      <c r="O450" s="13">
        <v>196</v>
      </c>
      <c r="P450" s="13">
        <v>197</v>
      </c>
      <c r="Q450" s="13">
        <v>190</v>
      </c>
      <c r="R450" s="13">
        <v>192</v>
      </c>
      <c r="S450" s="13">
        <v>191</v>
      </c>
      <c r="T450" s="13">
        <v>190</v>
      </c>
      <c r="U450" s="13">
        <v>204</v>
      </c>
      <c r="V450" s="13">
        <v>215</v>
      </c>
      <c r="W450" s="13">
        <v>226</v>
      </c>
      <c r="X450" s="47">
        <f>_xlfn.RRI(20,C450,W450)</f>
        <v>3.8092929549328414E-2</v>
      </c>
    </row>
    <row r="451" spans="1:24" hidden="1" x14ac:dyDescent="0.25">
      <c r="A451" s="21" t="s">
        <v>174</v>
      </c>
      <c r="B451" s="21" t="s">
        <v>118</v>
      </c>
      <c r="C451" s="13">
        <v>1550</v>
      </c>
      <c r="D451" s="13">
        <v>1653</v>
      </c>
      <c r="E451" s="13">
        <v>1777</v>
      </c>
      <c r="F451" s="13">
        <v>1883</v>
      </c>
      <c r="G451" s="13">
        <v>1972</v>
      </c>
      <c r="H451" s="13">
        <v>2066</v>
      </c>
      <c r="I451" s="13">
        <v>2168</v>
      </c>
      <c r="J451" s="13">
        <v>2279</v>
      </c>
      <c r="K451" s="13">
        <v>2410</v>
      </c>
      <c r="L451" s="13">
        <v>2525</v>
      </c>
      <c r="M451" s="13">
        <v>2613</v>
      </c>
      <c r="N451" s="13">
        <v>2648</v>
      </c>
      <c r="O451" s="13">
        <v>2672</v>
      </c>
      <c r="P451" s="13">
        <v>2713</v>
      </c>
      <c r="Q451" s="13">
        <v>2792</v>
      </c>
      <c r="R451" s="13">
        <v>2864</v>
      </c>
      <c r="S451" s="13">
        <v>2989</v>
      </c>
      <c r="T451" s="13">
        <v>3044</v>
      </c>
      <c r="U451" s="13">
        <v>3022</v>
      </c>
      <c r="V451" s="13">
        <v>3195</v>
      </c>
      <c r="W451" s="13">
        <v>3417</v>
      </c>
      <c r="X451" s="47">
        <f>_xlfn.RRI(20,C451,W451)</f>
        <v>4.0316924794382203E-2</v>
      </c>
    </row>
    <row r="452" spans="1:24" hidden="1" x14ac:dyDescent="0.25">
      <c r="A452" s="21" t="s">
        <v>175</v>
      </c>
      <c r="B452" s="21" t="s">
        <v>118</v>
      </c>
      <c r="C452" s="13">
        <v>210</v>
      </c>
      <c r="D452" s="13">
        <v>236</v>
      </c>
      <c r="E452" s="13">
        <v>239</v>
      </c>
      <c r="F452" s="13">
        <v>265</v>
      </c>
      <c r="G452" s="13">
        <v>278</v>
      </c>
      <c r="H452" s="13">
        <v>308</v>
      </c>
      <c r="I452" s="13">
        <v>330</v>
      </c>
      <c r="J452" s="13">
        <v>358</v>
      </c>
      <c r="K452" s="13">
        <v>361</v>
      </c>
      <c r="L452" s="13">
        <v>365</v>
      </c>
      <c r="M452" s="13">
        <v>385</v>
      </c>
      <c r="N452" s="13">
        <v>390</v>
      </c>
      <c r="O452" s="13">
        <v>385</v>
      </c>
      <c r="P452" s="13">
        <v>374</v>
      </c>
      <c r="Q452" s="13">
        <v>381</v>
      </c>
      <c r="R452" s="13">
        <v>394</v>
      </c>
      <c r="S452" s="13">
        <v>407</v>
      </c>
      <c r="T452" s="13">
        <v>410</v>
      </c>
      <c r="U452" s="13">
        <v>419</v>
      </c>
      <c r="V452" s="13">
        <v>443</v>
      </c>
      <c r="W452" s="13">
        <v>489</v>
      </c>
      <c r="X452" s="47">
        <f>_xlfn.RRI(20,C452,W452)</f>
        <v>4.3168533126505482E-2</v>
      </c>
    </row>
    <row r="453" spans="1:24" hidden="1" x14ac:dyDescent="0.25">
      <c r="A453" s="21" t="s">
        <v>176</v>
      </c>
      <c r="B453" s="21" t="s">
        <v>118</v>
      </c>
      <c r="C453" s="13">
        <v>211</v>
      </c>
      <c r="D453" s="13">
        <v>241</v>
      </c>
      <c r="E453" s="13">
        <v>240</v>
      </c>
      <c r="F453" s="13">
        <v>235</v>
      </c>
      <c r="G453" s="13">
        <v>259</v>
      </c>
      <c r="H453" s="13">
        <v>259</v>
      </c>
      <c r="I453" s="13">
        <v>252</v>
      </c>
      <c r="J453" s="13">
        <v>254</v>
      </c>
      <c r="K453" s="13">
        <v>282</v>
      </c>
      <c r="L453" s="13">
        <v>278</v>
      </c>
      <c r="M453" s="13">
        <v>286</v>
      </c>
      <c r="N453" s="13">
        <v>284</v>
      </c>
      <c r="O453" s="13">
        <v>292</v>
      </c>
      <c r="P453" s="13">
        <v>282</v>
      </c>
      <c r="Q453" s="13">
        <v>310</v>
      </c>
      <c r="R453" s="13">
        <v>321</v>
      </c>
      <c r="S453" s="13">
        <v>340</v>
      </c>
      <c r="T453" s="13">
        <v>337</v>
      </c>
      <c r="U453" s="13">
        <v>355</v>
      </c>
      <c r="V453" s="13">
        <v>365</v>
      </c>
      <c r="W453" s="13">
        <v>358</v>
      </c>
      <c r="X453" s="47">
        <f t="shared" ref="X453:X458" si="300">_xlfn.RRI(20,C453,W453)</f>
        <v>2.6786212870467008E-2</v>
      </c>
    </row>
    <row r="454" spans="1:24" hidden="1" x14ac:dyDescent="0.25">
      <c r="A454" s="21" t="s">
        <v>177</v>
      </c>
      <c r="B454" s="21" t="s">
        <v>118</v>
      </c>
      <c r="C454" s="13">
        <v>78</v>
      </c>
      <c r="D454" s="13">
        <v>89</v>
      </c>
      <c r="E454" s="13">
        <v>100</v>
      </c>
      <c r="F454" s="13">
        <v>103</v>
      </c>
      <c r="G454" s="13">
        <v>114</v>
      </c>
      <c r="H454" s="13">
        <v>124</v>
      </c>
      <c r="I454" s="13">
        <v>134</v>
      </c>
      <c r="J454" s="13">
        <v>147</v>
      </c>
      <c r="K454" s="13">
        <v>160</v>
      </c>
      <c r="L454" s="13">
        <v>165</v>
      </c>
      <c r="M454" s="13">
        <v>168</v>
      </c>
      <c r="N454" s="13">
        <v>174</v>
      </c>
      <c r="O454" s="13">
        <v>189</v>
      </c>
      <c r="P454" s="13">
        <v>195</v>
      </c>
      <c r="Q454" s="13">
        <v>197</v>
      </c>
      <c r="R454" s="13">
        <v>207</v>
      </c>
      <c r="S454" s="13">
        <v>219</v>
      </c>
      <c r="T454" s="13">
        <v>227</v>
      </c>
      <c r="U454" s="13">
        <v>244</v>
      </c>
      <c r="V454" s="13">
        <v>250</v>
      </c>
      <c r="W454" s="13">
        <v>264</v>
      </c>
      <c r="X454" s="47">
        <f t="shared" si="300"/>
        <v>6.2858539487578913E-2</v>
      </c>
    </row>
    <row r="455" spans="1:24" hidden="1" x14ac:dyDescent="0.25">
      <c r="A455" s="21" t="s">
        <v>178</v>
      </c>
      <c r="B455" s="21" t="s">
        <v>118</v>
      </c>
      <c r="C455" s="13">
        <v>880</v>
      </c>
      <c r="D455" s="13">
        <v>997</v>
      </c>
      <c r="E455" s="13">
        <v>1078</v>
      </c>
      <c r="F455" s="13">
        <v>1154</v>
      </c>
      <c r="G455" s="13">
        <v>1231</v>
      </c>
      <c r="H455" s="13">
        <v>1252</v>
      </c>
      <c r="I455" s="13">
        <v>1317</v>
      </c>
      <c r="J455" s="13">
        <v>1354</v>
      </c>
      <c r="K455" s="13">
        <v>1384</v>
      </c>
      <c r="L455" s="13">
        <v>1394</v>
      </c>
      <c r="M455" s="13">
        <v>1405</v>
      </c>
      <c r="N455" s="13">
        <v>1462</v>
      </c>
      <c r="O455" s="13">
        <v>1500</v>
      </c>
      <c r="P455" s="13">
        <v>1555</v>
      </c>
      <c r="Q455" s="13">
        <v>1619</v>
      </c>
      <c r="R455" s="13">
        <v>1648</v>
      </c>
      <c r="S455" s="13">
        <v>1668</v>
      </c>
      <c r="T455" s="13">
        <v>1774</v>
      </c>
      <c r="U455" s="13">
        <v>1830</v>
      </c>
      <c r="V455" s="13">
        <v>1929</v>
      </c>
      <c r="W455" s="13">
        <v>2045</v>
      </c>
      <c r="X455" s="47">
        <f t="shared" si="300"/>
        <v>4.3062980360377701E-2</v>
      </c>
    </row>
    <row r="456" spans="1:24" hidden="1" x14ac:dyDescent="0.25">
      <c r="A456" s="21" t="s">
        <v>179</v>
      </c>
      <c r="B456" s="21" t="s">
        <v>118</v>
      </c>
      <c r="C456" s="13">
        <v>523</v>
      </c>
      <c r="D456" s="13">
        <v>598</v>
      </c>
      <c r="E456" s="13">
        <v>677</v>
      </c>
      <c r="F456" s="13">
        <v>756</v>
      </c>
      <c r="G456" s="13">
        <v>804</v>
      </c>
      <c r="H456" s="13">
        <v>895</v>
      </c>
      <c r="I456" s="13">
        <v>941</v>
      </c>
      <c r="J456" s="13">
        <v>958</v>
      </c>
      <c r="K456" s="13">
        <v>968</v>
      </c>
      <c r="L456" s="13">
        <v>1014</v>
      </c>
      <c r="M456" s="13">
        <v>1035</v>
      </c>
      <c r="N456" s="13">
        <v>1054</v>
      </c>
      <c r="O456" s="13">
        <v>1095</v>
      </c>
      <c r="P456" s="13">
        <v>1135</v>
      </c>
      <c r="Q456" s="13">
        <v>1241</v>
      </c>
      <c r="R456" s="13">
        <v>1314</v>
      </c>
      <c r="S456" s="13">
        <v>1313</v>
      </c>
      <c r="T456" s="13">
        <v>1319</v>
      </c>
      <c r="U456" s="13">
        <v>1322</v>
      </c>
      <c r="V456" s="13">
        <v>1348</v>
      </c>
      <c r="W456" s="13">
        <v>1364</v>
      </c>
      <c r="X456" s="47">
        <f t="shared" si="300"/>
        <v>4.9096973310603031E-2</v>
      </c>
    </row>
    <row r="457" spans="1:24" hidden="1" x14ac:dyDescent="0.25">
      <c r="A457" s="43" t="s">
        <v>180</v>
      </c>
      <c r="B457" s="21" t="s">
        <v>118</v>
      </c>
      <c r="C457" s="13">
        <f t="shared" ref="C457:W457" si="301">C441+C442+C444+C445+C454</f>
        <v>2694</v>
      </c>
      <c r="D457" s="13">
        <f t="shared" si="301"/>
        <v>2925</v>
      </c>
      <c r="E457" s="13">
        <f t="shared" si="301"/>
        <v>3170</v>
      </c>
      <c r="F457" s="13">
        <f t="shared" si="301"/>
        <v>3407</v>
      </c>
      <c r="G457" s="13">
        <f t="shared" si="301"/>
        <v>3641</v>
      </c>
      <c r="H457" s="13">
        <f t="shared" si="301"/>
        <v>4022</v>
      </c>
      <c r="I457" s="13">
        <f t="shared" si="301"/>
        <v>4128</v>
      </c>
      <c r="J457" s="13">
        <f t="shared" si="301"/>
        <v>4312</v>
      </c>
      <c r="K457" s="13">
        <f t="shared" si="301"/>
        <v>4420</v>
      </c>
      <c r="L457" s="13">
        <f t="shared" si="301"/>
        <v>4515</v>
      </c>
      <c r="M457" s="13">
        <f t="shared" si="301"/>
        <v>4494</v>
      </c>
      <c r="N457" s="13">
        <f t="shared" si="301"/>
        <v>4550</v>
      </c>
      <c r="O457" s="13">
        <f t="shared" si="301"/>
        <v>4660</v>
      </c>
      <c r="P457" s="13">
        <f t="shared" si="301"/>
        <v>4734</v>
      </c>
      <c r="Q457" s="13">
        <f t="shared" si="301"/>
        <v>5022</v>
      </c>
      <c r="R457" s="13">
        <f t="shared" si="301"/>
        <v>5300</v>
      </c>
      <c r="S457" s="13">
        <f t="shared" si="301"/>
        <v>5415</v>
      </c>
      <c r="T457" s="13">
        <f t="shared" si="301"/>
        <v>5574</v>
      </c>
      <c r="U457" s="13">
        <f t="shared" si="301"/>
        <v>5709</v>
      </c>
      <c r="V457" s="13">
        <f t="shared" si="301"/>
        <v>5959</v>
      </c>
      <c r="W457" s="13">
        <f t="shared" si="301"/>
        <v>6412</v>
      </c>
      <c r="X457" s="47">
        <f t="shared" si="300"/>
        <v>4.4310864258825466E-2</v>
      </c>
    </row>
    <row r="458" spans="1:24" hidden="1" x14ac:dyDescent="0.25">
      <c r="A458" s="43" t="s">
        <v>181</v>
      </c>
      <c r="B458" s="21" t="s">
        <v>118</v>
      </c>
      <c r="C458" s="13">
        <f t="shared" ref="C458:W458" si="302">C440+C443+C455+C456+C457</f>
        <v>5845</v>
      </c>
      <c r="D458" s="13">
        <f t="shared" si="302"/>
        <v>6411</v>
      </c>
      <c r="E458" s="13">
        <f t="shared" si="302"/>
        <v>6994</v>
      </c>
      <c r="F458" s="13">
        <f t="shared" si="302"/>
        <v>7554</v>
      </c>
      <c r="G458" s="13">
        <f t="shared" si="302"/>
        <v>8110</v>
      </c>
      <c r="H458" s="13">
        <f t="shared" si="302"/>
        <v>8732</v>
      </c>
      <c r="I458" s="13">
        <f t="shared" si="302"/>
        <v>9144</v>
      </c>
      <c r="J458" s="13">
        <f t="shared" si="302"/>
        <v>9551</v>
      </c>
      <c r="K458" s="13">
        <f t="shared" si="302"/>
        <v>9917</v>
      </c>
      <c r="L458" s="13">
        <f t="shared" si="302"/>
        <v>10253</v>
      </c>
      <c r="M458" s="13">
        <f t="shared" si="302"/>
        <v>10394</v>
      </c>
      <c r="N458" s="13">
        <f t="shared" si="302"/>
        <v>10671</v>
      </c>
      <c r="O458" s="13">
        <f t="shared" si="302"/>
        <v>10946</v>
      </c>
      <c r="P458" s="13">
        <f t="shared" si="302"/>
        <v>11191</v>
      </c>
      <c r="Q458" s="13">
        <f t="shared" si="302"/>
        <v>11803</v>
      </c>
      <c r="R458" s="13">
        <f t="shared" si="302"/>
        <v>12312</v>
      </c>
      <c r="S458" s="13">
        <f t="shared" si="302"/>
        <v>12555</v>
      </c>
      <c r="T458" s="13">
        <f t="shared" si="302"/>
        <v>12786</v>
      </c>
      <c r="U458" s="13">
        <f t="shared" si="302"/>
        <v>13005</v>
      </c>
      <c r="V458" s="13">
        <f t="shared" si="302"/>
        <v>13628</v>
      </c>
      <c r="W458" s="13">
        <f t="shared" si="302"/>
        <v>14478</v>
      </c>
      <c r="X458" s="47">
        <f t="shared" si="300"/>
        <v>4.639631806657829E-2</v>
      </c>
    </row>
    <row r="459" spans="1:24" hidden="1" x14ac:dyDescent="0.25">
      <c r="A459" s="21" t="s">
        <v>171</v>
      </c>
      <c r="B459" s="21" t="s">
        <v>108</v>
      </c>
      <c r="C459" s="13">
        <v>191</v>
      </c>
      <c r="D459" s="13">
        <v>206</v>
      </c>
      <c r="E459" s="13">
        <v>229</v>
      </c>
      <c r="F459" s="13">
        <v>243</v>
      </c>
      <c r="G459" s="13">
        <v>256</v>
      </c>
      <c r="H459" s="13">
        <v>278</v>
      </c>
      <c r="I459" s="13">
        <v>283</v>
      </c>
      <c r="J459" s="13">
        <v>317</v>
      </c>
      <c r="K459" s="13">
        <v>334</v>
      </c>
      <c r="L459" s="13">
        <v>338</v>
      </c>
      <c r="M459" s="13">
        <v>360</v>
      </c>
      <c r="N459" s="13">
        <v>371</v>
      </c>
      <c r="O459" s="13">
        <v>398</v>
      </c>
      <c r="P459" s="13">
        <v>399</v>
      </c>
      <c r="Q459" s="13">
        <v>420</v>
      </c>
      <c r="R459" s="13">
        <v>450</v>
      </c>
      <c r="S459" s="13">
        <v>480</v>
      </c>
      <c r="T459" s="13">
        <v>511</v>
      </c>
      <c r="U459" s="13">
        <v>534</v>
      </c>
      <c r="V459" s="13">
        <v>548</v>
      </c>
      <c r="W459" s="13">
        <v>577</v>
      </c>
      <c r="X459" s="47">
        <f t="shared" ref="X459:X469" si="303">_xlfn.RRI(20,C459,W459)</f>
        <v>5.6834840836597955E-2</v>
      </c>
    </row>
    <row r="460" spans="1:24" hidden="1" x14ac:dyDescent="0.25">
      <c r="A460" s="21" t="s">
        <v>172</v>
      </c>
      <c r="B460" s="21" t="s">
        <v>108</v>
      </c>
      <c r="C460" s="13">
        <v>83</v>
      </c>
      <c r="D460" s="13">
        <v>76</v>
      </c>
      <c r="E460" s="13">
        <v>85</v>
      </c>
      <c r="F460" s="13">
        <v>86</v>
      </c>
      <c r="G460" s="13">
        <v>91</v>
      </c>
      <c r="H460" s="13">
        <v>97</v>
      </c>
      <c r="I460" s="13">
        <v>104</v>
      </c>
      <c r="J460" s="13">
        <v>111</v>
      </c>
      <c r="K460" s="13">
        <v>111</v>
      </c>
      <c r="L460" s="13">
        <v>107</v>
      </c>
      <c r="M460" s="13">
        <v>104</v>
      </c>
      <c r="N460" s="13">
        <v>108</v>
      </c>
      <c r="O460" s="13">
        <v>112</v>
      </c>
      <c r="P460" s="13">
        <v>115</v>
      </c>
      <c r="Q460" s="13">
        <v>117</v>
      </c>
      <c r="R460" s="13">
        <v>121</v>
      </c>
      <c r="S460" s="13">
        <v>122</v>
      </c>
      <c r="T460" s="13">
        <v>122</v>
      </c>
      <c r="U460" s="13">
        <v>128</v>
      </c>
      <c r="V460" s="13">
        <v>132</v>
      </c>
      <c r="W460" s="13">
        <v>128</v>
      </c>
      <c r="X460" s="47">
        <f t="shared" si="303"/>
        <v>2.1895752144379221E-2</v>
      </c>
    </row>
    <row r="461" spans="1:24" hidden="1" x14ac:dyDescent="0.25">
      <c r="A461" s="21" t="s">
        <v>173</v>
      </c>
      <c r="B461" s="21" t="s">
        <v>108</v>
      </c>
      <c r="C461" s="13">
        <v>24</v>
      </c>
      <c r="D461" s="13">
        <v>27</v>
      </c>
      <c r="E461" s="13">
        <v>24</v>
      </c>
      <c r="F461" s="13">
        <v>26</v>
      </c>
      <c r="G461" s="13">
        <v>30</v>
      </c>
      <c r="H461" s="13">
        <v>38</v>
      </c>
      <c r="I461" s="13">
        <v>45</v>
      </c>
      <c r="J461" s="13">
        <v>46</v>
      </c>
      <c r="K461" s="13">
        <v>54</v>
      </c>
      <c r="L461" s="13">
        <v>63</v>
      </c>
      <c r="M461" s="13">
        <v>57</v>
      </c>
      <c r="N461" s="13">
        <v>77</v>
      </c>
      <c r="O461" s="13">
        <v>76</v>
      </c>
      <c r="P461" s="13">
        <v>74</v>
      </c>
      <c r="Q461" s="13">
        <v>97</v>
      </c>
      <c r="R461" s="13">
        <v>85</v>
      </c>
      <c r="S461" s="13">
        <v>82</v>
      </c>
      <c r="T461" s="13">
        <v>96</v>
      </c>
      <c r="U461" s="13">
        <v>107</v>
      </c>
      <c r="V461" s="13">
        <v>112</v>
      </c>
      <c r="W461" s="13">
        <v>123</v>
      </c>
      <c r="X461" s="47">
        <f t="shared" si="303"/>
        <v>8.5137303782774953E-2</v>
      </c>
    </row>
    <row r="462" spans="1:24" hidden="1" x14ac:dyDescent="0.25">
      <c r="A462" s="21" t="s">
        <v>174</v>
      </c>
      <c r="B462" s="21" t="s">
        <v>108</v>
      </c>
      <c r="C462" s="13">
        <v>1667</v>
      </c>
      <c r="D462" s="13">
        <v>1825</v>
      </c>
      <c r="E462" s="13">
        <v>1993</v>
      </c>
      <c r="F462" s="13">
        <v>2144</v>
      </c>
      <c r="G462" s="13">
        <v>2276</v>
      </c>
      <c r="H462" s="13">
        <v>2597</v>
      </c>
      <c r="I462" s="13">
        <v>2824</v>
      </c>
      <c r="J462" s="13">
        <v>2931</v>
      </c>
      <c r="K462" s="13">
        <v>3154</v>
      </c>
      <c r="L462" s="13">
        <v>3426</v>
      </c>
      <c r="M462" s="13">
        <v>3706</v>
      </c>
      <c r="N462" s="13">
        <v>3937</v>
      </c>
      <c r="O462" s="13">
        <v>4105</v>
      </c>
      <c r="P462" s="13">
        <v>4309</v>
      </c>
      <c r="Q462" s="13">
        <v>4584</v>
      </c>
      <c r="R462" s="13">
        <v>4906</v>
      </c>
      <c r="S462" s="13">
        <v>5230</v>
      </c>
      <c r="T462" s="13">
        <v>5561</v>
      </c>
      <c r="U462" s="13">
        <v>6045</v>
      </c>
      <c r="V462" s="13">
        <v>6469</v>
      </c>
      <c r="W462" s="13">
        <v>6991</v>
      </c>
      <c r="X462" s="47">
        <f t="shared" si="303"/>
        <v>7.4311402141087113E-2</v>
      </c>
    </row>
    <row r="463" spans="1:24" hidden="1" x14ac:dyDescent="0.25">
      <c r="A463" s="21" t="s">
        <v>175</v>
      </c>
      <c r="B463" s="21" t="s">
        <v>108</v>
      </c>
      <c r="C463" s="13">
        <v>389</v>
      </c>
      <c r="D463" s="13">
        <v>413</v>
      </c>
      <c r="E463" s="13">
        <v>434</v>
      </c>
      <c r="F463" s="13">
        <v>493</v>
      </c>
      <c r="G463" s="13">
        <v>508</v>
      </c>
      <c r="H463" s="13">
        <v>523</v>
      </c>
      <c r="I463" s="13">
        <v>485</v>
      </c>
      <c r="J463" s="13">
        <v>502</v>
      </c>
      <c r="K463" s="13">
        <v>527</v>
      </c>
      <c r="L463" s="13">
        <v>555</v>
      </c>
      <c r="M463" s="13">
        <v>559</v>
      </c>
      <c r="N463" s="13">
        <v>568</v>
      </c>
      <c r="O463" s="13">
        <v>572</v>
      </c>
      <c r="P463" s="13">
        <v>570</v>
      </c>
      <c r="Q463" s="13">
        <v>571</v>
      </c>
      <c r="R463" s="13">
        <v>577</v>
      </c>
      <c r="S463" s="13">
        <v>601</v>
      </c>
      <c r="T463" s="13">
        <v>576</v>
      </c>
      <c r="U463" s="13">
        <v>609</v>
      </c>
      <c r="V463" s="13">
        <v>627</v>
      </c>
      <c r="W463" s="13">
        <v>758</v>
      </c>
      <c r="X463" s="47">
        <f t="shared" si="303"/>
        <v>3.3917723773034592E-2</v>
      </c>
    </row>
    <row r="464" spans="1:24" hidden="1" x14ac:dyDescent="0.25">
      <c r="A464" s="21" t="s">
        <v>176</v>
      </c>
      <c r="B464" s="21" t="s">
        <v>108</v>
      </c>
      <c r="C464" s="13">
        <v>243</v>
      </c>
      <c r="D464" s="13">
        <v>254</v>
      </c>
      <c r="E464" s="13">
        <v>283</v>
      </c>
      <c r="F464" s="13">
        <v>273</v>
      </c>
      <c r="G464" s="13">
        <v>302</v>
      </c>
      <c r="H464" s="13">
        <v>330</v>
      </c>
      <c r="I464" s="13">
        <v>334</v>
      </c>
      <c r="J464" s="13">
        <v>376</v>
      </c>
      <c r="K464" s="13">
        <v>387</v>
      </c>
      <c r="L464" s="13">
        <v>410</v>
      </c>
      <c r="M464" s="13">
        <v>429</v>
      </c>
      <c r="N464" s="13">
        <v>441</v>
      </c>
      <c r="O464" s="13">
        <v>465</v>
      </c>
      <c r="P464" s="13">
        <v>470</v>
      </c>
      <c r="Q464" s="13">
        <v>484</v>
      </c>
      <c r="R464" s="13">
        <v>506</v>
      </c>
      <c r="S464" s="13">
        <v>508</v>
      </c>
      <c r="T464" s="13">
        <v>532</v>
      </c>
      <c r="U464" s="13">
        <v>545</v>
      </c>
      <c r="V464" s="13">
        <v>561</v>
      </c>
      <c r="W464" s="13">
        <v>572</v>
      </c>
      <c r="X464" s="47">
        <f t="shared" si="303"/>
        <v>4.3733175114224032E-2</v>
      </c>
    </row>
    <row r="465" spans="1:24" hidden="1" x14ac:dyDescent="0.25">
      <c r="A465" s="21" t="s">
        <v>177</v>
      </c>
      <c r="B465" s="21" t="s">
        <v>108</v>
      </c>
      <c r="C465" s="13">
        <v>114</v>
      </c>
      <c r="D465" s="13">
        <v>121</v>
      </c>
      <c r="E465" s="13">
        <v>125</v>
      </c>
      <c r="F465" s="13">
        <v>141</v>
      </c>
      <c r="G465" s="13">
        <v>157</v>
      </c>
      <c r="H465" s="13">
        <v>171</v>
      </c>
      <c r="I465" s="13">
        <v>174</v>
      </c>
      <c r="J465" s="13">
        <v>184</v>
      </c>
      <c r="K465" s="13">
        <v>196</v>
      </c>
      <c r="L465" s="13">
        <v>202</v>
      </c>
      <c r="M465" s="13">
        <v>222</v>
      </c>
      <c r="N465" s="13">
        <v>226</v>
      </c>
      <c r="O465" s="13">
        <v>238</v>
      </c>
      <c r="P465" s="13">
        <v>245</v>
      </c>
      <c r="Q465" s="13">
        <v>258</v>
      </c>
      <c r="R465" s="13">
        <v>275</v>
      </c>
      <c r="S465" s="13">
        <v>290</v>
      </c>
      <c r="T465" s="13">
        <v>311</v>
      </c>
      <c r="U465" s="13">
        <v>320</v>
      </c>
      <c r="V465" s="13">
        <v>341</v>
      </c>
      <c r="W465" s="13">
        <v>374</v>
      </c>
      <c r="X465" s="47">
        <f t="shared" si="303"/>
        <v>6.1202678652111597E-2</v>
      </c>
    </row>
    <row r="466" spans="1:24" hidden="1" x14ac:dyDescent="0.25">
      <c r="A466" s="21" t="s">
        <v>178</v>
      </c>
      <c r="B466" s="21" t="s">
        <v>108</v>
      </c>
      <c r="C466" s="13">
        <v>1048</v>
      </c>
      <c r="D466" s="13">
        <v>985</v>
      </c>
      <c r="E466" s="13">
        <v>1124</v>
      </c>
      <c r="F466" s="13">
        <v>1193</v>
      </c>
      <c r="G466" s="13">
        <v>1187</v>
      </c>
      <c r="H466" s="13">
        <v>1180</v>
      </c>
      <c r="I466" s="13">
        <v>1292</v>
      </c>
      <c r="J466" s="13">
        <v>1366</v>
      </c>
      <c r="K466" s="13">
        <v>1447</v>
      </c>
      <c r="L466" s="13">
        <v>1511</v>
      </c>
      <c r="M466" s="13">
        <v>1552</v>
      </c>
      <c r="N466" s="13">
        <v>1605</v>
      </c>
      <c r="O466" s="13">
        <v>1620</v>
      </c>
      <c r="P466" s="13">
        <v>1613</v>
      </c>
      <c r="Q466" s="13">
        <v>1630</v>
      </c>
      <c r="R466" s="13">
        <v>1723</v>
      </c>
      <c r="S466" s="13">
        <v>1766</v>
      </c>
      <c r="T466" s="13">
        <v>1778</v>
      </c>
      <c r="U466" s="13">
        <v>1833</v>
      </c>
      <c r="V466" s="13">
        <v>1845</v>
      </c>
      <c r="W466" s="13">
        <v>1959</v>
      </c>
      <c r="X466" s="47">
        <f t="shared" si="303"/>
        <v>3.1771809364709247E-2</v>
      </c>
    </row>
    <row r="467" spans="1:24" hidden="1" x14ac:dyDescent="0.25">
      <c r="A467" s="21" t="s">
        <v>179</v>
      </c>
      <c r="B467" s="21" t="s">
        <v>108</v>
      </c>
      <c r="C467" s="13">
        <v>398</v>
      </c>
      <c r="D467" s="13">
        <v>466</v>
      </c>
      <c r="E467" s="13">
        <v>539</v>
      </c>
      <c r="F467" s="13">
        <v>582</v>
      </c>
      <c r="G467" s="13">
        <v>607</v>
      </c>
      <c r="H467" s="13">
        <v>673</v>
      </c>
      <c r="I467" s="13">
        <v>726</v>
      </c>
      <c r="J467" s="13">
        <v>758</v>
      </c>
      <c r="K467" s="13">
        <v>759</v>
      </c>
      <c r="L467" s="13">
        <v>760</v>
      </c>
      <c r="M467" s="13">
        <v>778</v>
      </c>
      <c r="N467" s="13">
        <v>821</v>
      </c>
      <c r="O467" s="13">
        <v>865</v>
      </c>
      <c r="P467" s="13">
        <v>879</v>
      </c>
      <c r="Q467" s="13">
        <v>943</v>
      </c>
      <c r="R467" s="13">
        <v>985</v>
      </c>
      <c r="S467" s="13">
        <v>966</v>
      </c>
      <c r="T467" s="13">
        <v>952</v>
      </c>
      <c r="U467" s="13">
        <v>967</v>
      </c>
      <c r="V467" s="13">
        <v>990</v>
      </c>
      <c r="W467" s="13">
        <v>1013</v>
      </c>
      <c r="X467" s="47">
        <f t="shared" si="303"/>
        <v>4.7819119335172022E-2</v>
      </c>
    </row>
    <row r="468" spans="1:24" hidden="1" x14ac:dyDescent="0.25">
      <c r="A468" s="43" t="s">
        <v>180</v>
      </c>
      <c r="B468" s="21" t="s">
        <v>108</v>
      </c>
      <c r="C468" s="13">
        <f t="shared" ref="C468:W468" si="304">C465+C464+C463+C461+C460</f>
        <v>853</v>
      </c>
      <c r="D468" s="13">
        <f t="shared" si="304"/>
        <v>891</v>
      </c>
      <c r="E468" s="13">
        <f t="shared" si="304"/>
        <v>951</v>
      </c>
      <c r="F468" s="13">
        <f t="shared" si="304"/>
        <v>1019</v>
      </c>
      <c r="G468" s="13">
        <f t="shared" si="304"/>
        <v>1088</v>
      </c>
      <c r="H468" s="13">
        <f t="shared" si="304"/>
        <v>1159</v>
      </c>
      <c r="I468" s="13">
        <f t="shared" si="304"/>
        <v>1142</v>
      </c>
      <c r="J468" s="13">
        <f t="shared" si="304"/>
        <v>1219</v>
      </c>
      <c r="K468" s="13">
        <f t="shared" si="304"/>
        <v>1275</v>
      </c>
      <c r="L468" s="13">
        <f t="shared" si="304"/>
        <v>1337</v>
      </c>
      <c r="M468" s="13">
        <f t="shared" si="304"/>
        <v>1371</v>
      </c>
      <c r="N468" s="13">
        <f t="shared" si="304"/>
        <v>1420</v>
      </c>
      <c r="O468" s="13">
        <f t="shared" si="304"/>
        <v>1463</v>
      </c>
      <c r="P468" s="13">
        <f t="shared" si="304"/>
        <v>1474</v>
      </c>
      <c r="Q468" s="13">
        <f t="shared" si="304"/>
        <v>1527</v>
      </c>
      <c r="R468" s="13">
        <f t="shared" si="304"/>
        <v>1564</v>
      </c>
      <c r="S468" s="13">
        <f t="shared" si="304"/>
        <v>1603</v>
      </c>
      <c r="T468" s="13">
        <f t="shared" si="304"/>
        <v>1637</v>
      </c>
      <c r="U468" s="13">
        <f t="shared" si="304"/>
        <v>1709</v>
      </c>
      <c r="V468" s="13">
        <f t="shared" si="304"/>
        <v>1773</v>
      </c>
      <c r="W468" s="13">
        <f t="shared" si="304"/>
        <v>1955</v>
      </c>
      <c r="X468" s="47">
        <f t="shared" si="303"/>
        <v>4.2341157574069754E-2</v>
      </c>
    </row>
    <row r="469" spans="1:24" hidden="1" x14ac:dyDescent="0.25">
      <c r="A469" s="43" t="s">
        <v>181</v>
      </c>
      <c r="B469" s="21" t="s">
        <v>108</v>
      </c>
      <c r="C469" s="13">
        <f t="shared" ref="C469:W469" si="305">C468+C467+C466+C462+C459</f>
        <v>4157</v>
      </c>
      <c r="D469" s="13">
        <f t="shared" si="305"/>
        <v>4373</v>
      </c>
      <c r="E469" s="13">
        <f t="shared" si="305"/>
        <v>4836</v>
      </c>
      <c r="F469" s="13">
        <f t="shared" si="305"/>
        <v>5181</v>
      </c>
      <c r="G469" s="13">
        <f t="shared" si="305"/>
        <v>5414</v>
      </c>
      <c r="H469" s="13">
        <f t="shared" si="305"/>
        <v>5887</v>
      </c>
      <c r="I469" s="13">
        <f t="shared" si="305"/>
        <v>6267</v>
      </c>
      <c r="J469" s="13">
        <f t="shared" si="305"/>
        <v>6591</v>
      </c>
      <c r="K469" s="13">
        <f t="shared" si="305"/>
        <v>6969</v>
      </c>
      <c r="L469" s="13">
        <f t="shared" si="305"/>
        <v>7372</v>
      </c>
      <c r="M469" s="13">
        <f t="shared" si="305"/>
        <v>7767</v>
      </c>
      <c r="N469" s="13">
        <f t="shared" si="305"/>
        <v>8154</v>
      </c>
      <c r="O469" s="13">
        <f t="shared" si="305"/>
        <v>8451</v>
      </c>
      <c r="P469" s="13">
        <f t="shared" si="305"/>
        <v>8674</v>
      </c>
      <c r="Q469" s="13">
        <f t="shared" si="305"/>
        <v>9104</v>
      </c>
      <c r="R469" s="13">
        <f t="shared" si="305"/>
        <v>9628</v>
      </c>
      <c r="S469" s="13">
        <f t="shared" si="305"/>
        <v>10045</v>
      </c>
      <c r="T469" s="13">
        <f t="shared" si="305"/>
        <v>10439</v>
      </c>
      <c r="U469" s="13">
        <f t="shared" si="305"/>
        <v>11088</v>
      </c>
      <c r="V469" s="13">
        <f t="shared" si="305"/>
        <v>11625</v>
      </c>
      <c r="W469" s="13">
        <f t="shared" si="305"/>
        <v>12495</v>
      </c>
      <c r="X469" s="47">
        <f t="shared" si="303"/>
        <v>5.656887244428721E-2</v>
      </c>
    </row>
    <row r="470" spans="1:24" hidden="1" x14ac:dyDescent="0.25">
      <c r="A470" s="21" t="s">
        <v>171</v>
      </c>
      <c r="B470" s="21" t="s">
        <v>119</v>
      </c>
      <c r="C470" s="13">
        <v>182</v>
      </c>
      <c r="D470" s="13">
        <v>198</v>
      </c>
      <c r="E470" s="13">
        <v>212</v>
      </c>
      <c r="F470" s="13">
        <v>223</v>
      </c>
      <c r="G470" s="13">
        <v>235</v>
      </c>
      <c r="H470" s="13">
        <v>247</v>
      </c>
      <c r="I470" s="13">
        <v>251</v>
      </c>
      <c r="J470" s="13">
        <v>266</v>
      </c>
      <c r="K470" s="13">
        <v>272</v>
      </c>
      <c r="L470" s="13">
        <v>278</v>
      </c>
      <c r="M470" s="13">
        <v>287</v>
      </c>
      <c r="N470" s="13">
        <v>289</v>
      </c>
      <c r="O470" s="13">
        <v>287</v>
      </c>
      <c r="P470" s="13">
        <v>299</v>
      </c>
      <c r="Q470" s="13">
        <v>293</v>
      </c>
      <c r="R470" s="13">
        <v>303</v>
      </c>
      <c r="S470" s="13">
        <v>315</v>
      </c>
      <c r="T470" s="13">
        <v>331</v>
      </c>
      <c r="U470" s="13">
        <v>344</v>
      </c>
      <c r="V470" s="13">
        <v>357</v>
      </c>
      <c r="W470" s="13">
        <v>377</v>
      </c>
      <c r="X470" s="47">
        <f t="shared" ref="X470:X480" si="306">_xlfn.RRI(20,C470,W470)</f>
        <v>3.7082958932841414E-2</v>
      </c>
    </row>
    <row r="471" spans="1:24" hidden="1" x14ac:dyDescent="0.25">
      <c r="A471" s="21" t="s">
        <v>172</v>
      </c>
      <c r="B471" s="21" t="s">
        <v>119</v>
      </c>
      <c r="C471" s="13">
        <v>82</v>
      </c>
      <c r="D471" s="13">
        <v>81</v>
      </c>
      <c r="E471" s="13">
        <v>95</v>
      </c>
      <c r="F471" s="13">
        <v>101</v>
      </c>
      <c r="G471" s="13">
        <v>108</v>
      </c>
      <c r="H471" s="13">
        <v>116</v>
      </c>
      <c r="I471" s="13">
        <v>122</v>
      </c>
      <c r="J471" s="13">
        <v>136</v>
      </c>
      <c r="K471" s="13">
        <v>132</v>
      </c>
      <c r="L471" s="13">
        <v>130</v>
      </c>
      <c r="M471" s="13">
        <v>125</v>
      </c>
      <c r="N471" s="13">
        <v>126</v>
      </c>
      <c r="O471" s="13">
        <v>134</v>
      </c>
      <c r="P471" s="13">
        <v>138</v>
      </c>
      <c r="Q471" s="13">
        <v>140</v>
      </c>
      <c r="R471" s="13">
        <v>146</v>
      </c>
      <c r="S471" s="13">
        <v>151</v>
      </c>
      <c r="T471" s="13">
        <v>152</v>
      </c>
      <c r="U471" s="13">
        <v>158</v>
      </c>
      <c r="V471" s="13">
        <v>164</v>
      </c>
      <c r="W471" s="13">
        <v>155</v>
      </c>
      <c r="X471" s="47">
        <f t="shared" si="306"/>
        <v>3.2347456947240394E-2</v>
      </c>
    </row>
    <row r="472" spans="1:24" hidden="1" x14ac:dyDescent="0.25">
      <c r="A472" s="21" t="s">
        <v>173</v>
      </c>
      <c r="B472" s="21" t="s">
        <v>119</v>
      </c>
      <c r="C472" s="13">
        <v>105</v>
      </c>
      <c r="D472" s="13">
        <v>99</v>
      </c>
      <c r="E472" s="13">
        <v>106</v>
      </c>
      <c r="F472" s="13">
        <v>109</v>
      </c>
      <c r="G472" s="13">
        <v>131</v>
      </c>
      <c r="H472" s="13">
        <v>132</v>
      </c>
      <c r="I472" s="13">
        <v>146</v>
      </c>
      <c r="J472" s="13">
        <v>164</v>
      </c>
      <c r="K472" s="13">
        <v>184</v>
      </c>
      <c r="L472" s="13">
        <v>195</v>
      </c>
      <c r="M472" s="13">
        <v>206</v>
      </c>
      <c r="N472" s="13">
        <v>213</v>
      </c>
      <c r="O472" s="13">
        <v>209</v>
      </c>
      <c r="P472" s="13">
        <v>211</v>
      </c>
      <c r="Q472" s="13">
        <v>221</v>
      </c>
      <c r="R472" s="13">
        <v>235</v>
      </c>
      <c r="S472" s="13">
        <v>252</v>
      </c>
      <c r="T472" s="13">
        <v>265</v>
      </c>
      <c r="U472" s="13">
        <v>271</v>
      </c>
      <c r="V472" s="13">
        <v>289</v>
      </c>
      <c r="W472" s="13">
        <v>344</v>
      </c>
      <c r="X472" s="47">
        <f t="shared" si="306"/>
        <v>6.1129668201350684E-2</v>
      </c>
    </row>
    <row r="473" spans="1:24" hidden="1" x14ac:dyDescent="0.25">
      <c r="A473" s="21" t="s">
        <v>174</v>
      </c>
      <c r="B473" s="21" t="s">
        <v>119</v>
      </c>
      <c r="C473" s="13">
        <v>1451</v>
      </c>
      <c r="D473" s="13">
        <v>1529</v>
      </c>
      <c r="E473" s="13">
        <v>1609</v>
      </c>
      <c r="F473" s="13">
        <v>1709</v>
      </c>
      <c r="G473" s="13">
        <v>1812</v>
      </c>
      <c r="H473" s="13">
        <v>1932</v>
      </c>
      <c r="I473" s="13">
        <v>2038</v>
      </c>
      <c r="J473" s="13">
        <v>2130</v>
      </c>
      <c r="K473" s="13">
        <v>2103</v>
      </c>
      <c r="L473" s="13">
        <v>2161</v>
      </c>
      <c r="M473" s="13">
        <v>2244</v>
      </c>
      <c r="N473" s="13">
        <v>2274</v>
      </c>
      <c r="O473" s="13">
        <v>2429</v>
      </c>
      <c r="P473" s="13">
        <v>2514</v>
      </c>
      <c r="Q473" s="13">
        <v>2570</v>
      </c>
      <c r="R473" s="13">
        <v>2696</v>
      </c>
      <c r="S473" s="13">
        <v>2825</v>
      </c>
      <c r="T473" s="13">
        <v>3059</v>
      </c>
      <c r="U473" s="13">
        <v>2997</v>
      </c>
      <c r="V473" s="13">
        <v>3086</v>
      </c>
      <c r="W473" s="13">
        <v>3313</v>
      </c>
      <c r="X473" s="47">
        <f t="shared" si="306"/>
        <v>4.2143924872275029E-2</v>
      </c>
    </row>
    <row r="474" spans="1:24" hidden="1" x14ac:dyDescent="0.25">
      <c r="A474" s="21" t="s">
        <v>175</v>
      </c>
      <c r="B474" s="21" t="s">
        <v>119</v>
      </c>
      <c r="C474" s="13">
        <v>286</v>
      </c>
      <c r="D474" s="13">
        <v>308</v>
      </c>
      <c r="E474" s="13">
        <v>303</v>
      </c>
      <c r="F474" s="13">
        <v>321</v>
      </c>
      <c r="G474" s="13">
        <v>338</v>
      </c>
      <c r="H474" s="13">
        <v>366</v>
      </c>
      <c r="I474" s="13">
        <v>389</v>
      </c>
      <c r="J474" s="13">
        <v>407</v>
      </c>
      <c r="K474" s="13">
        <v>408</v>
      </c>
      <c r="L474" s="13">
        <v>425</v>
      </c>
      <c r="M474" s="13">
        <v>419</v>
      </c>
      <c r="N474" s="13">
        <v>432</v>
      </c>
      <c r="O474" s="13">
        <v>425</v>
      </c>
      <c r="P474" s="13">
        <v>410</v>
      </c>
      <c r="Q474" s="13">
        <v>412</v>
      </c>
      <c r="R474" s="13">
        <v>426</v>
      </c>
      <c r="S474" s="13">
        <v>442</v>
      </c>
      <c r="T474" s="13">
        <v>437</v>
      </c>
      <c r="U474" s="13">
        <v>441</v>
      </c>
      <c r="V474" s="13">
        <v>443</v>
      </c>
      <c r="W474" s="13">
        <v>501</v>
      </c>
      <c r="X474" s="47">
        <f t="shared" si="306"/>
        <v>2.8427271579390734E-2</v>
      </c>
    </row>
    <row r="475" spans="1:24" hidden="1" x14ac:dyDescent="0.25">
      <c r="A475" s="21" t="s">
        <v>176</v>
      </c>
      <c r="B475" s="21" t="s">
        <v>119</v>
      </c>
      <c r="C475" s="13">
        <v>165</v>
      </c>
      <c r="D475" s="13">
        <v>188</v>
      </c>
      <c r="E475" s="13">
        <v>201</v>
      </c>
      <c r="F475" s="13">
        <v>215</v>
      </c>
      <c r="G475" s="13">
        <v>238</v>
      </c>
      <c r="H475" s="13">
        <v>280</v>
      </c>
      <c r="I475" s="13">
        <v>275</v>
      </c>
      <c r="J475" s="13">
        <v>327</v>
      </c>
      <c r="K475" s="13">
        <v>329</v>
      </c>
      <c r="L475" s="13">
        <v>359</v>
      </c>
      <c r="M475" s="13">
        <v>352</v>
      </c>
      <c r="N475" s="13">
        <v>363</v>
      </c>
      <c r="O475" s="13">
        <v>384</v>
      </c>
      <c r="P475" s="13">
        <v>407</v>
      </c>
      <c r="Q475" s="13">
        <v>420</v>
      </c>
      <c r="R475" s="13">
        <v>440</v>
      </c>
      <c r="S475" s="13">
        <v>431</v>
      </c>
      <c r="T475" s="13">
        <v>449</v>
      </c>
      <c r="U475" s="13">
        <v>472</v>
      </c>
      <c r="V475" s="13">
        <v>480</v>
      </c>
      <c r="W475" s="13">
        <v>465</v>
      </c>
      <c r="X475" s="47">
        <f t="shared" si="306"/>
        <v>5.3169929404250027E-2</v>
      </c>
    </row>
    <row r="476" spans="1:24" hidden="1" x14ac:dyDescent="0.25">
      <c r="A476" s="21" t="s">
        <v>177</v>
      </c>
      <c r="B476" s="21" t="s">
        <v>119</v>
      </c>
      <c r="C476" s="13">
        <v>107</v>
      </c>
      <c r="D476" s="13">
        <v>116</v>
      </c>
      <c r="E476" s="13">
        <v>129</v>
      </c>
      <c r="F476" s="13">
        <v>137</v>
      </c>
      <c r="G476" s="13">
        <v>152</v>
      </c>
      <c r="H476" s="13">
        <v>159</v>
      </c>
      <c r="I476" s="13">
        <v>160</v>
      </c>
      <c r="J476" s="13">
        <v>175</v>
      </c>
      <c r="K476" s="13">
        <v>178</v>
      </c>
      <c r="L476" s="13">
        <v>177</v>
      </c>
      <c r="M476" s="13">
        <v>193</v>
      </c>
      <c r="N476" s="13">
        <v>194</v>
      </c>
      <c r="O476" s="13">
        <v>203</v>
      </c>
      <c r="P476" s="13">
        <v>209</v>
      </c>
      <c r="Q476" s="13">
        <v>225</v>
      </c>
      <c r="R476" s="13">
        <v>239</v>
      </c>
      <c r="S476" s="13">
        <v>249</v>
      </c>
      <c r="T476" s="13">
        <v>262</v>
      </c>
      <c r="U476" s="13">
        <v>268</v>
      </c>
      <c r="V476" s="13">
        <v>281</v>
      </c>
      <c r="W476" s="13">
        <v>304</v>
      </c>
      <c r="X476" s="47">
        <f t="shared" si="306"/>
        <v>5.3596914958653263E-2</v>
      </c>
    </row>
    <row r="477" spans="1:24" hidden="1" x14ac:dyDescent="0.25">
      <c r="A477" s="21" t="s">
        <v>178</v>
      </c>
      <c r="B477" s="21" t="s">
        <v>119</v>
      </c>
      <c r="C477" s="13">
        <v>1116</v>
      </c>
      <c r="D477" s="13">
        <v>1253</v>
      </c>
      <c r="E477" s="13">
        <v>1221</v>
      </c>
      <c r="F477" s="13">
        <v>1329</v>
      </c>
      <c r="G477" s="13">
        <v>1457</v>
      </c>
      <c r="H477" s="13">
        <v>1490</v>
      </c>
      <c r="I477" s="13">
        <v>1510</v>
      </c>
      <c r="J477" s="13">
        <v>1518</v>
      </c>
      <c r="K477" s="13">
        <v>1582</v>
      </c>
      <c r="L477" s="13">
        <v>1620</v>
      </c>
      <c r="M477" s="13">
        <v>1672</v>
      </c>
      <c r="N477" s="13">
        <v>1712</v>
      </c>
      <c r="O477" s="13">
        <v>1787</v>
      </c>
      <c r="P477" s="13">
        <v>1819</v>
      </c>
      <c r="Q477" s="13">
        <v>1909</v>
      </c>
      <c r="R477" s="13">
        <v>2017</v>
      </c>
      <c r="S477" s="13">
        <v>2096</v>
      </c>
      <c r="T477" s="13">
        <v>2225</v>
      </c>
      <c r="U477" s="13">
        <v>2289</v>
      </c>
      <c r="V477" s="13">
        <v>2360</v>
      </c>
      <c r="W477" s="13">
        <v>2482</v>
      </c>
      <c r="X477" s="47">
        <f t="shared" si="306"/>
        <v>4.0775065775023434E-2</v>
      </c>
    </row>
    <row r="478" spans="1:24" hidden="1" x14ac:dyDescent="0.25">
      <c r="A478" s="21" t="s">
        <v>179</v>
      </c>
      <c r="B478" s="21" t="s">
        <v>119</v>
      </c>
      <c r="C478" s="13">
        <v>594</v>
      </c>
      <c r="D478" s="13">
        <v>698</v>
      </c>
      <c r="E478" s="13">
        <v>812</v>
      </c>
      <c r="F478" s="13">
        <v>942</v>
      </c>
      <c r="G478" s="13">
        <v>1029</v>
      </c>
      <c r="H478" s="13">
        <v>1042</v>
      </c>
      <c r="I478" s="13">
        <v>1067</v>
      </c>
      <c r="J478" s="13">
        <v>1109</v>
      </c>
      <c r="K478" s="13">
        <v>1121</v>
      </c>
      <c r="L478" s="13">
        <v>1151</v>
      </c>
      <c r="M478" s="13">
        <v>1131</v>
      </c>
      <c r="N478" s="13">
        <v>1136</v>
      </c>
      <c r="O478" s="13">
        <v>1153</v>
      </c>
      <c r="P478" s="13">
        <v>1123</v>
      </c>
      <c r="Q478" s="13">
        <v>1227</v>
      </c>
      <c r="R478" s="13">
        <v>1304</v>
      </c>
      <c r="S478" s="13">
        <v>1304</v>
      </c>
      <c r="T478" s="13">
        <v>1306</v>
      </c>
      <c r="U478" s="13">
        <v>1325</v>
      </c>
      <c r="V478" s="13">
        <v>1367</v>
      </c>
      <c r="W478" s="13">
        <v>1395</v>
      </c>
      <c r="X478" s="47">
        <f t="shared" si="306"/>
        <v>4.3612778401076246E-2</v>
      </c>
    </row>
    <row r="479" spans="1:24" hidden="1" x14ac:dyDescent="0.25">
      <c r="A479" s="43" t="s">
        <v>180</v>
      </c>
      <c r="B479" s="21" t="s">
        <v>119</v>
      </c>
      <c r="C479" s="13">
        <f t="shared" ref="C479:W479" si="307">C476+C475+C474+C472+C471</f>
        <v>745</v>
      </c>
      <c r="D479" s="13">
        <f t="shared" si="307"/>
        <v>792</v>
      </c>
      <c r="E479" s="13">
        <f t="shared" si="307"/>
        <v>834</v>
      </c>
      <c r="F479" s="13">
        <f t="shared" si="307"/>
        <v>883</v>
      </c>
      <c r="G479" s="13">
        <f t="shared" si="307"/>
        <v>967</v>
      </c>
      <c r="H479" s="13">
        <f t="shared" si="307"/>
        <v>1053</v>
      </c>
      <c r="I479" s="13">
        <f t="shared" si="307"/>
        <v>1092</v>
      </c>
      <c r="J479" s="13">
        <f t="shared" si="307"/>
        <v>1209</v>
      </c>
      <c r="K479" s="13">
        <f t="shared" si="307"/>
        <v>1231</v>
      </c>
      <c r="L479" s="13">
        <f t="shared" si="307"/>
        <v>1286</v>
      </c>
      <c r="M479" s="13">
        <f t="shared" si="307"/>
        <v>1295</v>
      </c>
      <c r="N479" s="13">
        <f t="shared" si="307"/>
        <v>1328</v>
      </c>
      <c r="O479" s="13">
        <f t="shared" si="307"/>
        <v>1355</v>
      </c>
      <c r="P479" s="13">
        <f t="shared" si="307"/>
        <v>1375</v>
      </c>
      <c r="Q479" s="13">
        <f t="shared" si="307"/>
        <v>1418</v>
      </c>
      <c r="R479" s="13">
        <f t="shared" si="307"/>
        <v>1486</v>
      </c>
      <c r="S479" s="13">
        <f t="shared" si="307"/>
        <v>1525</v>
      </c>
      <c r="T479" s="13">
        <f t="shared" si="307"/>
        <v>1565</v>
      </c>
      <c r="U479" s="13">
        <f t="shared" si="307"/>
        <v>1610</v>
      </c>
      <c r="V479" s="13">
        <f t="shared" si="307"/>
        <v>1657</v>
      </c>
      <c r="W479" s="13">
        <f t="shared" si="307"/>
        <v>1769</v>
      </c>
      <c r="X479" s="47">
        <f t="shared" si="306"/>
        <v>4.4187711712327715E-2</v>
      </c>
    </row>
    <row r="480" spans="1:24" hidden="1" x14ac:dyDescent="0.25">
      <c r="A480" s="43" t="s">
        <v>181</v>
      </c>
      <c r="B480" s="21" t="s">
        <v>119</v>
      </c>
      <c r="C480" s="13">
        <f t="shared" ref="C480:W480" si="308">C479+C478+C477+C473+C470</f>
        <v>4088</v>
      </c>
      <c r="D480" s="13">
        <f t="shared" si="308"/>
        <v>4470</v>
      </c>
      <c r="E480" s="13">
        <f t="shared" si="308"/>
        <v>4688</v>
      </c>
      <c r="F480" s="13">
        <f t="shared" si="308"/>
        <v>5086</v>
      </c>
      <c r="G480" s="13">
        <f t="shared" si="308"/>
        <v>5500</v>
      </c>
      <c r="H480" s="13">
        <f t="shared" si="308"/>
        <v>5764</v>
      </c>
      <c r="I480" s="13">
        <f t="shared" si="308"/>
        <v>5958</v>
      </c>
      <c r="J480" s="13">
        <f t="shared" si="308"/>
        <v>6232</v>
      </c>
      <c r="K480" s="13">
        <f t="shared" si="308"/>
        <v>6309</v>
      </c>
      <c r="L480" s="13">
        <f t="shared" si="308"/>
        <v>6496</v>
      </c>
      <c r="M480" s="13">
        <f t="shared" si="308"/>
        <v>6629</v>
      </c>
      <c r="N480" s="13">
        <f t="shared" si="308"/>
        <v>6739</v>
      </c>
      <c r="O480" s="13">
        <f t="shared" si="308"/>
        <v>7011</v>
      </c>
      <c r="P480" s="13">
        <f t="shared" si="308"/>
        <v>7130</v>
      </c>
      <c r="Q480" s="13">
        <f t="shared" si="308"/>
        <v>7417</v>
      </c>
      <c r="R480" s="13">
        <f t="shared" si="308"/>
        <v>7806</v>
      </c>
      <c r="S480" s="13">
        <f t="shared" si="308"/>
        <v>8065</v>
      </c>
      <c r="T480" s="13">
        <f t="shared" si="308"/>
        <v>8486</v>
      </c>
      <c r="U480" s="13">
        <f t="shared" si="308"/>
        <v>8565</v>
      </c>
      <c r="V480" s="13">
        <f t="shared" si="308"/>
        <v>8827</v>
      </c>
      <c r="W480" s="13">
        <f t="shared" si="308"/>
        <v>9336</v>
      </c>
      <c r="X480" s="47">
        <f t="shared" si="306"/>
        <v>4.2155435033393251E-2</v>
      </c>
    </row>
    <row r="481" spans="1:24" hidden="1" x14ac:dyDescent="0.25">
      <c r="A481" s="21" t="s">
        <v>171</v>
      </c>
      <c r="B481" s="21" t="s">
        <v>126</v>
      </c>
      <c r="C481" s="13">
        <v>194</v>
      </c>
      <c r="D481" s="13">
        <v>205</v>
      </c>
      <c r="E481" s="13">
        <v>203</v>
      </c>
      <c r="F481" s="13">
        <v>204</v>
      </c>
      <c r="G481" s="13">
        <v>210</v>
      </c>
      <c r="H481" s="13">
        <v>218</v>
      </c>
      <c r="I481" s="13">
        <v>227</v>
      </c>
      <c r="J481" s="13">
        <v>244</v>
      </c>
      <c r="K481" s="13">
        <v>277</v>
      </c>
      <c r="L481" s="13">
        <v>278</v>
      </c>
      <c r="M481" s="13">
        <v>282</v>
      </c>
      <c r="N481" s="13">
        <v>288</v>
      </c>
      <c r="O481" s="13">
        <v>287</v>
      </c>
      <c r="P481" s="13">
        <v>277</v>
      </c>
      <c r="Q481" s="13">
        <v>287</v>
      </c>
      <c r="R481" s="13">
        <v>304</v>
      </c>
      <c r="S481" s="13">
        <v>309</v>
      </c>
      <c r="T481" s="13">
        <v>330</v>
      </c>
      <c r="U481" s="13">
        <v>338</v>
      </c>
      <c r="V481" s="13">
        <v>353</v>
      </c>
      <c r="W481" s="13">
        <v>340</v>
      </c>
      <c r="X481" s="47">
        <f t="shared" ref="X481:X491" si="309">_xlfn.RRI(20,C481,W481)</f>
        <v>2.8451602825464883E-2</v>
      </c>
    </row>
    <row r="482" spans="1:24" hidden="1" x14ac:dyDescent="0.25">
      <c r="A482" s="21" t="s">
        <v>172</v>
      </c>
      <c r="B482" s="21" t="s">
        <v>126</v>
      </c>
      <c r="C482" s="13">
        <v>88</v>
      </c>
      <c r="D482" s="13">
        <v>83</v>
      </c>
      <c r="E482" s="13">
        <v>97</v>
      </c>
      <c r="F482" s="13">
        <v>98</v>
      </c>
      <c r="G482" s="13">
        <v>101</v>
      </c>
      <c r="H482" s="13">
        <v>105</v>
      </c>
      <c r="I482" s="13">
        <v>111</v>
      </c>
      <c r="J482" s="13">
        <v>115</v>
      </c>
      <c r="K482" s="13">
        <v>116</v>
      </c>
      <c r="L482" s="13">
        <v>108</v>
      </c>
      <c r="M482" s="13">
        <v>103</v>
      </c>
      <c r="N482" s="13">
        <v>105</v>
      </c>
      <c r="O482" s="13">
        <v>110</v>
      </c>
      <c r="P482" s="13">
        <v>112</v>
      </c>
      <c r="Q482" s="13">
        <v>115</v>
      </c>
      <c r="R482" s="13">
        <v>115</v>
      </c>
      <c r="S482" s="13">
        <v>114</v>
      </c>
      <c r="T482" s="13">
        <v>116</v>
      </c>
      <c r="U482" s="13">
        <v>119</v>
      </c>
      <c r="V482" s="13">
        <v>124</v>
      </c>
      <c r="W482" s="13">
        <v>115</v>
      </c>
      <c r="X482" s="47">
        <f t="shared" si="309"/>
        <v>1.3469675301601258E-2</v>
      </c>
    </row>
    <row r="483" spans="1:24" hidden="1" x14ac:dyDescent="0.25">
      <c r="A483" s="21" t="s">
        <v>173</v>
      </c>
      <c r="B483" s="21" t="s">
        <v>126</v>
      </c>
      <c r="C483" s="13">
        <v>120</v>
      </c>
      <c r="D483" s="13">
        <v>128</v>
      </c>
      <c r="E483" s="13">
        <v>140</v>
      </c>
      <c r="F483" s="13">
        <v>154</v>
      </c>
      <c r="G483" s="13">
        <v>170</v>
      </c>
      <c r="H483" s="13">
        <v>189</v>
      </c>
      <c r="I483" s="13">
        <v>197</v>
      </c>
      <c r="J483" s="13">
        <v>215</v>
      </c>
      <c r="K483" s="13">
        <v>233</v>
      </c>
      <c r="L483" s="13">
        <v>261</v>
      </c>
      <c r="M483" s="13">
        <v>275</v>
      </c>
      <c r="N483" s="13">
        <v>286</v>
      </c>
      <c r="O483" s="13">
        <v>293</v>
      </c>
      <c r="P483" s="13">
        <v>283</v>
      </c>
      <c r="Q483" s="13">
        <v>284</v>
      </c>
      <c r="R483" s="13">
        <v>287</v>
      </c>
      <c r="S483" s="13">
        <v>289</v>
      </c>
      <c r="T483" s="13">
        <v>295</v>
      </c>
      <c r="U483" s="13">
        <v>295</v>
      </c>
      <c r="V483" s="13">
        <v>305</v>
      </c>
      <c r="W483" s="13">
        <v>327</v>
      </c>
      <c r="X483" s="47">
        <f t="shared" si="309"/>
        <v>5.140085373982739E-2</v>
      </c>
    </row>
    <row r="484" spans="1:24" hidden="1" x14ac:dyDescent="0.25">
      <c r="A484" s="21" t="s">
        <v>174</v>
      </c>
      <c r="B484" s="21" t="s">
        <v>126</v>
      </c>
      <c r="C484" s="13">
        <v>1320</v>
      </c>
      <c r="D484" s="13">
        <v>1452</v>
      </c>
      <c r="E484" s="13">
        <v>1591</v>
      </c>
      <c r="F484" s="13">
        <v>1658</v>
      </c>
      <c r="G484" s="13">
        <v>1731</v>
      </c>
      <c r="H484" s="13">
        <v>1852</v>
      </c>
      <c r="I484" s="13">
        <v>1927</v>
      </c>
      <c r="J484" s="13">
        <v>2000</v>
      </c>
      <c r="K484" s="13">
        <v>2094</v>
      </c>
      <c r="L484" s="13">
        <v>2216</v>
      </c>
      <c r="M484" s="13">
        <v>2289</v>
      </c>
      <c r="N484" s="13">
        <v>2324</v>
      </c>
      <c r="O484" s="13">
        <v>2447</v>
      </c>
      <c r="P484" s="13">
        <v>2485</v>
      </c>
      <c r="Q484" s="13">
        <v>2545</v>
      </c>
      <c r="R484" s="13">
        <v>2660</v>
      </c>
      <c r="S484" s="13">
        <v>2692</v>
      </c>
      <c r="T484" s="13">
        <v>2723</v>
      </c>
      <c r="U484" s="13">
        <v>2756</v>
      </c>
      <c r="V484" s="13">
        <v>2909</v>
      </c>
      <c r="W484" s="13">
        <v>3070</v>
      </c>
      <c r="X484" s="47">
        <f t="shared" si="309"/>
        <v>4.3105468518503276E-2</v>
      </c>
    </row>
    <row r="485" spans="1:24" hidden="1" x14ac:dyDescent="0.25">
      <c r="A485" s="21" t="s">
        <v>175</v>
      </c>
      <c r="B485" s="21" t="s">
        <v>126</v>
      </c>
      <c r="C485" s="13">
        <v>191</v>
      </c>
      <c r="D485" s="13">
        <v>198</v>
      </c>
      <c r="E485" s="13">
        <v>199</v>
      </c>
      <c r="F485" s="13">
        <v>210</v>
      </c>
      <c r="G485" s="13">
        <v>219</v>
      </c>
      <c r="H485" s="13">
        <v>231</v>
      </c>
      <c r="I485" s="13">
        <v>239</v>
      </c>
      <c r="J485" s="13">
        <v>257</v>
      </c>
      <c r="K485" s="13">
        <v>264</v>
      </c>
      <c r="L485" s="13">
        <v>273</v>
      </c>
      <c r="M485" s="13">
        <v>286</v>
      </c>
      <c r="N485" s="13">
        <v>296</v>
      </c>
      <c r="O485" s="13">
        <v>297</v>
      </c>
      <c r="P485" s="13">
        <v>299</v>
      </c>
      <c r="Q485" s="13">
        <v>306</v>
      </c>
      <c r="R485" s="13">
        <v>314</v>
      </c>
      <c r="S485" s="13">
        <v>324</v>
      </c>
      <c r="T485" s="13">
        <v>327</v>
      </c>
      <c r="U485" s="13">
        <v>326</v>
      </c>
      <c r="V485" s="13">
        <v>333</v>
      </c>
      <c r="W485" s="13">
        <v>385</v>
      </c>
      <c r="X485" s="47">
        <f t="shared" si="309"/>
        <v>3.5669932718377151E-2</v>
      </c>
    </row>
    <row r="486" spans="1:24" hidden="1" x14ac:dyDescent="0.25">
      <c r="A486" s="21" t="s">
        <v>176</v>
      </c>
      <c r="B486" s="21" t="s">
        <v>126</v>
      </c>
      <c r="C486" s="13">
        <v>174</v>
      </c>
      <c r="D486" s="13">
        <v>178</v>
      </c>
      <c r="E486" s="13">
        <v>195</v>
      </c>
      <c r="F486" s="13">
        <v>207</v>
      </c>
      <c r="G486" s="13">
        <v>215</v>
      </c>
      <c r="H486" s="13">
        <v>222</v>
      </c>
      <c r="I486" s="13">
        <v>229</v>
      </c>
      <c r="J486" s="13">
        <v>238</v>
      </c>
      <c r="K486" s="13">
        <v>249</v>
      </c>
      <c r="L486" s="13">
        <v>260</v>
      </c>
      <c r="M486" s="13">
        <v>270</v>
      </c>
      <c r="N486" s="13">
        <v>274</v>
      </c>
      <c r="O486" s="13">
        <v>268</v>
      </c>
      <c r="P486" s="13">
        <v>284</v>
      </c>
      <c r="Q486" s="13">
        <v>309</v>
      </c>
      <c r="R486" s="13">
        <v>356</v>
      </c>
      <c r="S486" s="13">
        <v>379</v>
      </c>
      <c r="T486" s="13">
        <v>378</v>
      </c>
      <c r="U486" s="13">
        <v>380</v>
      </c>
      <c r="V486" s="13">
        <v>367</v>
      </c>
      <c r="W486" s="13">
        <v>378</v>
      </c>
      <c r="X486" s="47">
        <f t="shared" si="309"/>
        <v>3.9554176517976325E-2</v>
      </c>
    </row>
    <row r="487" spans="1:24" hidden="1" x14ac:dyDescent="0.25">
      <c r="A487" s="21" t="s">
        <v>177</v>
      </c>
      <c r="B487" s="21" t="s">
        <v>126</v>
      </c>
      <c r="C487" s="13">
        <v>114</v>
      </c>
      <c r="D487" s="13">
        <v>121</v>
      </c>
      <c r="E487" s="13">
        <v>125</v>
      </c>
      <c r="F487" s="13">
        <v>127</v>
      </c>
      <c r="G487" s="13">
        <v>133</v>
      </c>
      <c r="H487" s="13">
        <v>136</v>
      </c>
      <c r="I487" s="13">
        <v>140</v>
      </c>
      <c r="J487" s="13">
        <v>150</v>
      </c>
      <c r="K487" s="13">
        <v>160</v>
      </c>
      <c r="L487" s="13">
        <v>167</v>
      </c>
      <c r="M487" s="13">
        <v>176</v>
      </c>
      <c r="N487" s="13">
        <v>184</v>
      </c>
      <c r="O487" s="13">
        <v>196</v>
      </c>
      <c r="P487" s="13">
        <v>198</v>
      </c>
      <c r="Q487" s="13">
        <v>212</v>
      </c>
      <c r="R487" s="13">
        <v>230</v>
      </c>
      <c r="S487" s="13">
        <v>234</v>
      </c>
      <c r="T487" s="13">
        <v>241</v>
      </c>
      <c r="U487" s="13">
        <v>250</v>
      </c>
      <c r="V487" s="13">
        <v>268</v>
      </c>
      <c r="W487" s="13">
        <v>272</v>
      </c>
      <c r="X487" s="47">
        <f t="shared" si="309"/>
        <v>4.4439294254938089E-2</v>
      </c>
    </row>
    <row r="488" spans="1:24" hidden="1" x14ac:dyDescent="0.25">
      <c r="A488" s="21" t="s">
        <v>178</v>
      </c>
      <c r="B488" s="21" t="s">
        <v>126</v>
      </c>
      <c r="C488" s="13">
        <v>977</v>
      </c>
      <c r="D488" s="13">
        <v>1048</v>
      </c>
      <c r="E488" s="13">
        <v>1160</v>
      </c>
      <c r="F488" s="13">
        <v>1189</v>
      </c>
      <c r="G488" s="13">
        <v>1252</v>
      </c>
      <c r="H488" s="13">
        <v>1410</v>
      </c>
      <c r="I488" s="13">
        <v>1415</v>
      </c>
      <c r="J488" s="13">
        <v>1403</v>
      </c>
      <c r="K488" s="13">
        <v>1454</v>
      </c>
      <c r="L488" s="13">
        <v>1493</v>
      </c>
      <c r="M488" s="13">
        <v>1513</v>
      </c>
      <c r="N488" s="13">
        <v>1567</v>
      </c>
      <c r="O488" s="13">
        <v>1616</v>
      </c>
      <c r="P488" s="13">
        <v>1616</v>
      </c>
      <c r="Q488" s="13">
        <v>1688</v>
      </c>
      <c r="R488" s="13">
        <v>1789</v>
      </c>
      <c r="S488" s="13">
        <v>1878</v>
      </c>
      <c r="T488" s="13">
        <v>1959</v>
      </c>
      <c r="U488" s="13">
        <v>2000</v>
      </c>
      <c r="V488" s="13">
        <v>2062</v>
      </c>
      <c r="W488" s="13">
        <v>2168</v>
      </c>
      <c r="X488" s="47">
        <f t="shared" si="309"/>
        <v>4.0658499651516244E-2</v>
      </c>
    </row>
    <row r="489" spans="1:24" hidden="1" x14ac:dyDescent="0.25">
      <c r="A489" s="21" t="s">
        <v>179</v>
      </c>
      <c r="B489" s="21" t="s">
        <v>126</v>
      </c>
      <c r="C489" s="13">
        <v>462</v>
      </c>
      <c r="D489" s="13">
        <v>511</v>
      </c>
      <c r="E489" s="13">
        <v>540</v>
      </c>
      <c r="F489" s="13">
        <v>599</v>
      </c>
      <c r="G489" s="13">
        <v>629</v>
      </c>
      <c r="H489" s="13">
        <v>683</v>
      </c>
      <c r="I489" s="13">
        <v>791</v>
      </c>
      <c r="J489" s="13">
        <v>875</v>
      </c>
      <c r="K489" s="13">
        <v>895</v>
      </c>
      <c r="L489" s="13">
        <v>917</v>
      </c>
      <c r="M489" s="13">
        <v>917</v>
      </c>
      <c r="N489" s="13">
        <v>935</v>
      </c>
      <c r="O489" s="13">
        <v>959</v>
      </c>
      <c r="P489" s="13">
        <v>955</v>
      </c>
      <c r="Q489" s="13">
        <v>1077</v>
      </c>
      <c r="R489" s="13">
        <v>1161</v>
      </c>
      <c r="S489" s="13">
        <v>1175</v>
      </c>
      <c r="T489" s="13">
        <v>1201</v>
      </c>
      <c r="U489" s="13">
        <v>1248</v>
      </c>
      <c r="V489" s="13">
        <v>1307</v>
      </c>
      <c r="W489" s="13">
        <v>1351</v>
      </c>
      <c r="X489" s="47">
        <f t="shared" si="309"/>
        <v>5.5117117213969502E-2</v>
      </c>
    </row>
    <row r="490" spans="1:24" hidden="1" x14ac:dyDescent="0.25">
      <c r="A490" s="43" t="s">
        <v>180</v>
      </c>
      <c r="B490" s="21" t="s">
        <v>126</v>
      </c>
      <c r="C490" s="13">
        <f t="shared" ref="C490:W490" si="310">C487+C486+C485+C483+C482</f>
        <v>687</v>
      </c>
      <c r="D490" s="13">
        <f t="shared" si="310"/>
        <v>708</v>
      </c>
      <c r="E490" s="13">
        <f t="shared" si="310"/>
        <v>756</v>
      </c>
      <c r="F490" s="13">
        <f t="shared" si="310"/>
        <v>796</v>
      </c>
      <c r="G490" s="13">
        <f t="shared" si="310"/>
        <v>838</v>
      </c>
      <c r="H490" s="13">
        <f t="shared" si="310"/>
        <v>883</v>
      </c>
      <c r="I490" s="13">
        <f t="shared" si="310"/>
        <v>916</v>
      </c>
      <c r="J490" s="13">
        <f t="shared" si="310"/>
        <v>975</v>
      </c>
      <c r="K490" s="13">
        <f t="shared" si="310"/>
        <v>1022</v>
      </c>
      <c r="L490" s="13">
        <f t="shared" si="310"/>
        <v>1069</v>
      </c>
      <c r="M490" s="13">
        <f t="shared" si="310"/>
        <v>1110</v>
      </c>
      <c r="N490" s="13">
        <f t="shared" si="310"/>
        <v>1145</v>
      </c>
      <c r="O490" s="13">
        <f t="shared" si="310"/>
        <v>1164</v>
      </c>
      <c r="P490" s="13">
        <f t="shared" si="310"/>
        <v>1176</v>
      </c>
      <c r="Q490" s="13">
        <f t="shared" si="310"/>
        <v>1226</v>
      </c>
      <c r="R490" s="13">
        <f t="shared" si="310"/>
        <v>1302</v>
      </c>
      <c r="S490" s="13">
        <f t="shared" si="310"/>
        <v>1340</v>
      </c>
      <c r="T490" s="13">
        <f t="shared" si="310"/>
        <v>1357</v>
      </c>
      <c r="U490" s="13">
        <f t="shared" si="310"/>
        <v>1370</v>
      </c>
      <c r="V490" s="13">
        <f t="shared" si="310"/>
        <v>1397</v>
      </c>
      <c r="W490" s="13">
        <f t="shared" si="310"/>
        <v>1477</v>
      </c>
      <c r="X490" s="47">
        <f t="shared" si="309"/>
        <v>3.901349399452303E-2</v>
      </c>
    </row>
    <row r="491" spans="1:24" hidden="1" x14ac:dyDescent="0.25">
      <c r="A491" s="43" t="s">
        <v>181</v>
      </c>
      <c r="B491" s="21" t="s">
        <v>126</v>
      </c>
      <c r="C491" s="13">
        <f t="shared" ref="C491:W491" si="311">C490+C489+C488+C484+C481</f>
        <v>3640</v>
      </c>
      <c r="D491" s="13">
        <f t="shared" si="311"/>
        <v>3924</v>
      </c>
      <c r="E491" s="13">
        <f t="shared" si="311"/>
        <v>4250</v>
      </c>
      <c r="F491" s="13">
        <f t="shared" si="311"/>
        <v>4446</v>
      </c>
      <c r="G491" s="13">
        <f t="shared" si="311"/>
        <v>4660</v>
      </c>
      <c r="H491" s="13">
        <f t="shared" si="311"/>
        <v>5046</v>
      </c>
      <c r="I491" s="13">
        <f t="shared" si="311"/>
        <v>5276</v>
      </c>
      <c r="J491" s="13">
        <f t="shared" si="311"/>
        <v>5497</v>
      </c>
      <c r="K491" s="13">
        <f t="shared" si="311"/>
        <v>5742</v>
      </c>
      <c r="L491" s="13">
        <f t="shared" si="311"/>
        <v>5973</v>
      </c>
      <c r="M491" s="13">
        <f t="shared" si="311"/>
        <v>6111</v>
      </c>
      <c r="N491" s="13">
        <f t="shared" si="311"/>
        <v>6259</v>
      </c>
      <c r="O491" s="13">
        <f t="shared" si="311"/>
        <v>6473</v>
      </c>
      <c r="P491" s="13">
        <f t="shared" si="311"/>
        <v>6509</v>
      </c>
      <c r="Q491" s="13">
        <f t="shared" si="311"/>
        <v>6823</v>
      </c>
      <c r="R491" s="13">
        <f t="shared" si="311"/>
        <v>7216</v>
      </c>
      <c r="S491" s="13">
        <f t="shared" si="311"/>
        <v>7394</v>
      </c>
      <c r="T491" s="13">
        <f t="shared" si="311"/>
        <v>7570</v>
      </c>
      <c r="U491" s="13">
        <f t="shared" si="311"/>
        <v>7712</v>
      </c>
      <c r="V491" s="13">
        <f t="shared" si="311"/>
        <v>8028</v>
      </c>
      <c r="W491" s="13">
        <f t="shared" si="311"/>
        <v>8406</v>
      </c>
      <c r="X491" s="47">
        <f t="shared" si="309"/>
        <v>4.2736077974599551E-2</v>
      </c>
    </row>
    <row r="492" spans="1:24" hidden="1" x14ac:dyDescent="0.25">
      <c r="A492" s="21" t="s">
        <v>171</v>
      </c>
      <c r="B492" s="21" t="s">
        <v>131</v>
      </c>
      <c r="C492" s="13">
        <v>236</v>
      </c>
      <c r="D492" s="13">
        <v>252</v>
      </c>
      <c r="E492" s="13">
        <v>269</v>
      </c>
      <c r="F492" s="13">
        <v>272</v>
      </c>
      <c r="G492" s="13">
        <v>301</v>
      </c>
      <c r="H492" s="13">
        <v>310</v>
      </c>
      <c r="I492" s="13">
        <v>316</v>
      </c>
      <c r="J492" s="13">
        <v>341</v>
      </c>
      <c r="K492" s="13">
        <v>352</v>
      </c>
      <c r="L492" s="13">
        <v>344</v>
      </c>
      <c r="M492" s="13">
        <v>352</v>
      </c>
      <c r="N492" s="13">
        <v>355</v>
      </c>
      <c r="O492" s="13">
        <v>372</v>
      </c>
      <c r="P492" s="13">
        <v>361</v>
      </c>
      <c r="Q492" s="13">
        <v>374</v>
      </c>
      <c r="R492" s="13">
        <v>400</v>
      </c>
      <c r="S492" s="13">
        <v>415</v>
      </c>
      <c r="T492" s="13">
        <v>436</v>
      </c>
      <c r="U492" s="13">
        <v>461</v>
      </c>
      <c r="V492" s="13">
        <v>471</v>
      </c>
      <c r="W492" s="13">
        <v>505</v>
      </c>
      <c r="X492" s="47">
        <f t="shared" ref="X492:X502" si="312">_xlfn.RRI(20,C492,W492)</f>
        <v>3.8768971929185492E-2</v>
      </c>
    </row>
    <row r="493" spans="1:24" hidden="1" x14ac:dyDescent="0.25">
      <c r="A493" s="21" t="s">
        <v>172</v>
      </c>
      <c r="B493" s="21" t="s">
        <v>131</v>
      </c>
      <c r="C493" s="13">
        <v>123</v>
      </c>
      <c r="D493" s="13">
        <v>118</v>
      </c>
      <c r="E493" s="13">
        <v>133</v>
      </c>
      <c r="F493" s="13">
        <v>139</v>
      </c>
      <c r="G493" s="13">
        <v>150</v>
      </c>
      <c r="H493" s="13">
        <v>169</v>
      </c>
      <c r="I493" s="13">
        <v>190</v>
      </c>
      <c r="J493" s="13">
        <v>209</v>
      </c>
      <c r="K493" s="13">
        <v>199</v>
      </c>
      <c r="L493" s="13">
        <v>185</v>
      </c>
      <c r="M493" s="13">
        <v>172</v>
      </c>
      <c r="N493" s="13">
        <v>173</v>
      </c>
      <c r="O493" s="13">
        <v>185</v>
      </c>
      <c r="P493" s="13">
        <v>191</v>
      </c>
      <c r="Q493" s="13">
        <v>195</v>
      </c>
      <c r="R493" s="13">
        <v>204</v>
      </c>
      <c r="S493" s="13">
        <v>211</v>
      </c>
      <c r="T493" s="13">
        <v>213</v>
      </c>
      <c r="U493" s="13">
        <v>223</v>
      </c>
      <c r="V493" s="13">
        <v>232</v>
      </c>
      <c r="W493" s="13">
        <v>222</v>
      </c>
      <c r="X493" s="47">
        <f t="shared" si="312"/>
        <v>2.9964825156582053E-2</v>
      </c>
    </row>
    <row r="494" spans="1:24" hidden="1" x14ac:dyDescent="0.25">
      <c r="A494" s="21" t="s">
        <v>173</v>
      </c>
      <c r="B494" s="21" t="s">
        <v>131</v>
      </c>
      <c r="C494" s="13">
        <v>72</v>
      </c>
      <c r="D494" s="13">
        <v>75</v>
      </c>
      <c r="E494" s="13">
        <v>83</v>
      </c>
      <c r="F494" s="13">
        <v>98</v>
      </c>
      <c r="G494" s="13">
        <v>111</v>
      </c>
      <c r="H494" s="13">
        <v>125</v>
      </c>
      <c r="I494" s="13">
        <v>129</v>
      </c>
      <c r="J494" s="13">
        <v>136</v>
      </c>
      <c r="K494" s="13">
        <v>147</v>
      </c>
      <c r="L494" s="13">
        <v>161</v>
      </c>
      <c r="M494" s="13">
        <v>160</v>
      </c>
      <c r="N494" s="13">
        <v>167</v>
      </c>
      <c r="O494" s="13">
        <v>179</v>
      </c>
      <c r="P494" s="13">
        <v>187</v>
      </c>
      <c r="Q494" s="13">
        <v>188</v>
      </c>
      <c r="R494" s="13">
        <v>191</v>
      </c>
      <c r="S494" s="13">
        <v>200</v>
      </c>
      <c r="T494" s="13">
        <v>207</v>
      </c>
      <c r="U494" s="13">
        <v>210</v>
      </c>
      <c r="V494" s="13">
        <v>218</v>
      </c>
      <c r="W494" s="13">
        <v>231</v>
      </c>
      <c r="X494" s="47">
        <f t="shared" si="312"/>
        <v>6.0019791923161314E-2</v>
      </c>
    </row>
    <row r="495" spans="1:24" hidden="1" x14ac:dyDescent="0.25">
      <c r="A495" s="21" t="s">
        <v>174</v>
      </c>
      <c r="B495" s="21" t="s">
        <v>131</v>
      </c>
      <c r="C495" s="13">
        <v>1042</v>
      </c>
      <c r="D495" s="13">
        <v>1121</v>
      </c>
      <c r="E495" s="13">
        <v>1213</v>
      </c>
      <c r="F495" s="13">
        <v>1310</v>
      </c>
      <c r="G495" s="13">
        <v>1447</v>
      </c>
      <c r="H495" s="13">
        <v>1552</v>
      </c>
      <c r="I495" s="13">
        <v>1596</v>
      </c>
      <c r="J495" s="13">
        <v>1669</v>
      </c>
      <c r="K495" s="13">
        <v>1772</v>
      </c>
      <c r="L495" s="13">
        <v>1836</v>
      </c>
      <c r="M495" s="13">
        <v>1869</v>
      </c>
      <c r="N495" s="13">
        <v>1928</v>
      </c>
      <c r="O495" s="13">
        <v>1990</v>
      </c>
      <c r="P495" s="13">
        <v>1995</v>
      </c>
      <c r="Q495" s="13">
        <v>2115</v>
      </c>
      <c r="R495" s="13">
        <v>2176</v>
      </c>
      <c r="S495" s="13">
        <v>2300</v>
      </c>
      <c r="T495" s="13">
        <v>2439</v>
      </c>
      <c r="U495" s="13">
        <v>2604</v>
      </c>
      <c r="V495" s="13">
        <v>2693</v>
      </c>
      <c r="W495" s="13">
        <v>2774</v>
      </c>
      <c r="X495" s="47">
        <f t="shared" si="312"/>
        <v>5.0175632183823149E-2</v>
      </c>
    </row>
    <row r="496" spans="1:24" hidden="1" x14ac:dyDescent="0.25">
      <c r="A496" s="21" t="s">
        <v>175</v>
      </c>
      <c r="B496" s="21" t="s">
        <v>131</v>
      </c>
      <c r="C496" s="13">
        <v>136</v>
      </c>
      <c r="D496" s="13">
        <v>141</v>
      </c>
      <c r="E496" s="13">
        <v>141</v>
      </c>
      <c r="F496" s="13">
        <v>147</v>
      </c>
      <c r="G496" s="13">
        <v>153</v>
      </c>
      <c r="H496" s="13">
        <v>167</v>
      </c>
      <c r="I496" s="13">
        <v>168</v>
      </c>
      <c r="J496" s="13">
        <v>174</v>
      </c>
      <c r="K496" s="13">
        <v>188</v>
      </c>
      <c r="L496" s="13">
        <v>199</v>
      </c>
      <c r="M496" s="13">
        <v>208</v>
      </c>
      <c r="N496" s="13">
        <v>220</v>
      </c>
      <c r="O496" s="13">
        <v>224</v>
      </c>
      <c r="P496" s="13">
        <v>213</v>
      </c>
      <c r="Q496" s="13">
        <v>206</v>
      </c>
      <c r="R496" s="13">
        <v>202</v>
      </c>
      <c r="S496" s="13">
        <v>200</v>
      </c>
      <c r="T496" s="13">
        <v>196</v>
      </c>
      <c r="U496" s="13">
        <v>200</v>
      </c>
      <c r="V496" s="13">
        <v>213</v>
      </c>
      <c r="W496" s="13">
        <v>246</v>
      </c>
      <c r="X496" s="47">
        <f t="shared" si="312"/>
        <v>3.0077284075605393E-2</v>
      </c>
    </row>
    <row r="497" spans="1:24" hidden="1" x14ac:dyDescent="0.25">
      <c r="A497" s="21" t="s">
        <v>176</v>
      </c>
      <c r="B497" s="21" t="s">
        <v>131</v>
      </c>
      <c r="C497" s="13">
        <v>177</v>
      </c>
      <c r="D497" s="13">
        <v>202</v>
      </c>
      <c r="E497" s="13">
        <v>224</v>
      </c>
      <c r="F497" s="13">
        <v>233</v>
      </c>
      <c r="G497" s="13">
        <v>243</v>
      </c>
      <c r="H497" s="13">
        <v>248</v>
      </c>
      <c r="I497" s="13">
        <v>281</v>
      </c>
      <c r="J497" s="13">
        <v>290</v>
      </c>
      <c r="K497" s="13">
        <v>292</v>
      </c>
      <c r="L497" s="13">
        <v>303</v>
      </c>
      <c r="M497" s="13">
        <v>293</v>
      </c>
      <c r="N497" s="13">
        <v>308</v>
      </c>
      <c r="O497" s="13">
        <v>328</v>
      </c>
      <c r="P497" s="13">
        <v>341</v>
      </c>
      <c r="Q497" s="13">
        <v>354</v>
      </c>
      <c r="R497" s="13">
        <v>392</v>
      </c>
      <c r="S497" s="13">
        <v>415</v>
      </c>
      <c r="T497" s="13">
        <v>425</v>
      </c>
      <c r="U497" s="13">
        <v>472</v>
      </c>
      <c r="V497" s="13">
        <v>496</v>
      </c>
      <c r="W497" s="13">
        <v>530</v>
      </c>
      <c r="X497" s="47">
        <f t="shared" si="312"/>
        <v>5.6367740421685353E-2</v>
      </c>
    </row>
    <row r="498" spans="1:24" hidden="1" x14ac:dyDescent="0.25">
      <c r="A498" s="21" t="s">
        <v>177</v>
      </c>
      <c r="B498" s="21" t="s">
        <v>131</v>
      </c>
      <c r="C498" s="13">
        <v>107</v>
      </c>
      <c r="D498" s="13">
        <v>115</v>
      </c>
      <c r="E498" s="13">
        <v>118</v>
      </c>
      <c r="F498" s="13">
        <v>129</v>
      </c>
      <c r="G498" s="13">
        <v>137</v>
      </c>
      <c r="H498" s="13">
        <v>147</v>
      </c>
      <c r="I498" s="13">
        <v>148</v>
      </c>
      <c r="J498" s="13">
        <v>158</v>
      </c>
      <c r="K498" s="13">
        <v>165</v>
      </c>
      <c r="L498" s="13">
        <v>167</v>
      </c>
      <c r="M498" s="13">
        <v>171</v>
      </c>
      <c r="N498" s="13">
        <v>184</v>
      </c>
      <c r="O498" s="13">
        <v>191</v>
      </c>
      <c r="P498" s="13">
        <v>197</v>
      </c>
      <c r="Q498" s="13">
        <v>213</v>
      </c>
      <c r="R498" s="13">
        <v>227</v>
      </c>
      <c r="S498" s="13">
        <v>248</v>
      </c>
      <c r="T498" s="13">
        <v>257</v>
      </c>
      <c r="U498" s="13">
        <v>268</v>
      </c>
      <c r="V498" s="13">
        <v>274</v>
      </c>
      <c r="W498" s="13">
        <v>305</v>
      </c>
      <c r="X498" s="47">
        <f t="shared" si="312"/>
        <v>5.3769933738454956E-2</v>
      </c>
    </row>
    <row r="499" spans="1:24" hidden="1" x14ac:dyDescent="0.25">
      <c r="A499" s="21" t="s">
        <v>178</v>
      </c>
      <c r="B499" s="21" t="s">
        <v>131</v>
      </c>
      <c r="C499" s="13">
        <v>709</v>
      </c>
      <c r="D499" s="13">
        <v>760</v>
      </c>
      <c r="E499" s="13">
        <v>850</v>
      </c>
      <c r="F499" s="13">
        <v>915</v>
      </c>
      <c r="G499" s="13">
        <v>973</v>
      </c>
      <c r="H499" s="13">
        <v>1033</v>
      </c>
      <c r="I499" s="13">
        <v>1069</v>
      </c>
      <c r="J499" s="13">
        <v>1137</v>
      </c>
      <c r="K499" s="13">
        <v>1155</v>
      </c>
      <c r="L499" s="13">
        <v>1175</v>
      </c>
      <c r="M499" s="13">
        <v>1196</v>
      </c>
      <c r="N499" s="13">
        <v>1210</v>
      </c>
      <c r="O499" s="13">
        <v>1245</v>
      </c>
      <c r="P499" s="13">
        <v>1312</v>
      </c>
      <c r="Q499" s="13">
        <v>1338</v>
      </c>
      <c r="R499" s="13">
        <v>1400</v>
      </c>
      <c r="S499" s="13">
        <v>1460</v>
      </c>
      <c r="T499" s="13">
        <v>1482</v>
      </c>
      <c r="U499" s="13">
        <v>1573</v>
      </c>
      <c r="V499" s="13">
        <v>1562</v>
      </c>
      <c r="W499" s="13">
        <v>1643</v>
      </c>
      <c r="X499" s="47">
        <f t="shared" si="312"/>
        <v>4.2916567046770604E-2</v>
      </c>
    </row>
    <row r="500" spans="1:24" hidden="1" x14ac:dyDescent="0.25">
      <c r="A500" s="21" t="s">
        <v>179</v>
      </c>
      <c r="B500" s="21" t="s">
        <v>131</v>
      </c>
      <c r="C500" s="13">
        <v>426</v>
      </c>
      <c r="D500" s="13">
        <v>501</v>
      </c>
      <c r="E500" s="13">
        <v>587</v>
      </c>
      <c r="F500" s="13">
        <v>631</v>
      </c>
      <c r="G500" s="13">
        <v>642</v>
      </c>
      <c r="H500" s="13">
        <v>678</v>
      </c>
      <c r="I500" s="13">
        <v>738</v>
      </c>
      <c r="J500" s="13">
        <v>749</v>
      </c>
      <c r="K500" s="13">
        <v>751</v>
      </c>
      <c r="L500" s="13">
        <v>729</v>
      </c>
      <c r="M500" s="13">
        <v>711</v>
      </c>
      <c r="N500" s="13">
        <v>735</v>
      </c>
      <c r="O500" s="13">
        <v>760</v>
      </c>
      <c r="P500" s="13">
        <v>757</v>
      </c>
      <c r="Q500" s="13">
        <v>842</v>
      </c>
      <c r="R500" s="13">
        <v>920</v>
      </c>
      <c r="S500" s="13">
        <v>947</v>
      </c>
      <c r="T500" s="13">
        <v>973</v>
      </c>
      <c r="U500" s="13">
        <v>998</v>
      </c>
      <c r="V500" s="13">
        <v>1034</v>
      </c>
      <c r="W500" s="13">
        <v>1066</v>
      </c>
      <c r="X500" s="47">
        <f t="shared" si="312"/>
        <v>4.6929362375989436E-2</v>
      </c>
    </row>
    <row r="501" spans="1:24" hidden="1" x14ac:dyDescent="0.25">
      <c r="A501" s="43" t="s">
        <v>180</v>
      </c>
      <c r="B501" s="21" t="s">
        <v>131</v>
      </c>
      <c r="C501" s="13">
        <f t="shared" ref="C501:W501" si="313">C498+C497+C496+C494+C493</f>
        <v>615</v>
      </c>
      <c r="D501" s="13">
        <f t="shared" si="313"/>
        <v>651</v>
      </c>
      <c r="E501" s="13">
        <f t="shared" si="313"/>
        <v>699</v>
      </c>
      <c r="F501" s="13">
        <f t="shared" si="313"/>
        <v>746</v>
      </c>
      <c r="G501" s="13">
        <f t="shared" si="313"/>
        <v>794</v>
      </c>
      <c r="H501" s="13">
        <f t="shared" si="313"/>
        <v>856</v>
      </c>
      <c r="I501" s="13">
        <f t="shared" si="313"/>
        <v>916</v>
      </c>
      <c r="J501" s="13">
        <f t="shared" si="313"/>
        <v>967</v>
      </c>
      <c r="K501" s="13">
        <f t="shared" si="313"/>
        <v>991</v>
      </c>
      <c r="L501" s="13">
        <f t="shared" si="313"/>
        <v>1015</v>
      </c>
      <c r="M501" s="13">
        <f t="shared" si="313"/>
        <v>1004</v>
      </c>
      <c r="N501" s="13">
        <f t="shared" si="313"/>
        <v>1052</v>
      </c>
      <c r="O501" s="13">
        <f t="shared" si="313"/>
        <v>1107</v>
      </c>
      <c r="P501" s="13">
        <f t="shared" si="313"/>
        <v>1129</v>
      </c>
      <c r="Q501" s="13">
        <f t="shared" si="313"/>
        <v>1156</v>
      </c>
      <c r="R501" s="13">
        <f t="shared" si="313"/>
        <v>1216</v>
      </c>
      <c r="S501" s="13">
        <f t="shared" si="313"/>
        <v>1274</v>
      </c>
      <c r="T501" s="13">
        <f t="shared" si="313"/>
        <v>1298</v>
      </c>
      <c r="U501" s="13">
        <f t="shared" si="313"/>
        <v>1373</v>
      </c>
      <c r="V501" s="13">
        <f t="shared" si="313"/>
        <v>1433</v>
      </c>
      <c r="W501" s="13">
        <f t="shared" si="313"/>
        <v>1534</v>
      </c>
      <c r="X501" s="47">
        <f t="shared" si="312"/>
        <v>4.6760948841311656E-2</v>
      </c>
    </row>
    <row r="502" spans="1:24" hidden="1" x14ac:dyDescent="0.25">
      <c r="A502" s="43" t="s">
        <v>181</v>
      </c>
      <c r="B502" s="21" t="s">
        <v>131</v>
      </c>
      <c r="C502" s="13">
        <f t="shared" ref="C502:W502" si="314">C501+C500+C499+C495+C492</f>
        <v>3028</v>
      </c>
      <c r="D502" s="13">
        <f t="shared" si="314"/>
        <v>3285</v>
      </c>
      <c r="E502" s="13">
        <f t="shared" si="314"/>
        <v>3618</v>
      </c>
      <c r="F502" s="13">
        <f t="shared" si="314"/>
        <v>3874</v>
      </c>
      <c r="G502" s="13">
        <f t="shared" si="314"/>
        <v>4157</v>
      </c>
      <c r="H502" s="13">
        <f t="shared" si="314"/>
        <v>4429</v>
      </c>
      <c r="I502" s="13">
        <f t="shared" si="314"/>
        <v>4635</v>
      </c>
      <c r="J502" s="13">
        <f t="shared" si="314"/>
        <v>4863</v>
      </c>
      <c r="K502" s="13">
        <f t="shared" si="314"/>
        <v>5021</v>
      </c>
      <c r="L502" s="13">
        <f t="shared" si="314"/>
        <v>5099</v>
      </c>
      <c r="M502" s="13">
        <f t="shared" si="314"/>
        <v>5132</v>
      </c>
      <c r="N502" s="13">
        <f t="shared" si="314"/>
        <v>5280</v>
      </c>
      <c r="O502" s="13">
        <f t="shared" si="314"/>
        <v>5474</v>
      </c>
      <c r="P502" s="13">
        <f t="shared" si="314"/>
        <v>5554</v>
      </c>
      <c r="Q502" s="13">
        <f t="shared" si="314"/>
        <v>5825</v>
      </c>
      <c r="R502" s="13">
        <f t="shared" si="314"/>
        <v>6112</v>
      </c>
      <c r="S502" s="13">
        <f t="shared" si="314"/>
        <v>6396</v>
      </c>
      <c r="T502" s="13">
        <f t="shared" si="314"/>
        <v>6628</v>
      </c>
      <c r="U502" s="13">
        <f t="shared" si="314"/>
        <v>7009</v>
      </c>
      <c r="V502" s="13">
        <f t="shared" si="314"/>
        <v>7193</v>
      </c>
      <c r="W502" s="13">
        <f t="shared" si="314"/>
        <v>7522</v>
      </c>
      <c r="X502" s="47">
        <f t="shared" si="312"/>
        <v>4.6547327274237382E-2</v>
      </c>
    </row>
    <row r="503" spans="1:24" hidden="1" x14ac:dyDescent="0.25">
      <c r="A503" s="21" t="s">
        <v>171</v>
      </c>
      <c r="B503" s="21" t="s">
        <v>87</v>
      </c>
      <c r="C503" s="13">
        <v>248</v>
      </c>
      <c r="D503" s="13">
        <v>271</v>
      </c>
      <c r="E503" s="13">
        <v>296</v>
      </c>
      <c r="F503" s="13">
        <v>307</v>
      </c>
      <c r="G503" s="13">
        <v>329</v>
      </c>
      <c r="H503" s="13">
        <v>350</v>
      </c>
      <c r="I503" s="13">
        <v>364</v>
      </c>
      <c r="J503" s="13">
        <v>393</v>
      </c>
      <c r="K503" s="13">
        <v>404</v>
      </c>
      <c r="L503" s="13">
        <v>413</v>
      </c>
      <c r="M503" s="13">
        <v>427</v>
      </c>
      <c r="N503" s="13">
        <v>428</v>
      </c>
      <c r="O503" s="13">
        <v>444</v>
      </c>
      <c r="P503" s="13">
        <v>446</v>
      </c>
      <c r="Q503" s="13">
        <v>457</v>
      </c>
      <c r="R503" s="13">
        <v>482</v>
      </c>
      <c r="S503" s="13">
        <v>515</v>
      </c>
      <c r="T503" s="13">
        <v>526</v>
      </c>
      <c r="U503" s="13">
        <v>546</v>
      </c>
      <c r="V503" s="13">
        <v>555</v>
      </c>
      <c r="W503" s="13">
        <v>551</v>
      </c>
      <c r="X503" s="47">
        <f t="shared" ref="X503:X510" si="315">_xlfn.RRI(20,C503,W503)</f>
        <v>4.0722624530792118E-2</v>
      </c>
    </row>
    <row r="504" spans="1:24" hidden="1" x14ac:dyDescent="0.25">
      <c r="A504" s="21" t="s">
        <v>172</v>
      </c>
      <c r="B504" s="21" t="s">
        <v>87</v>
      </c>
      <c r="C504" s="13">
        <v>69</v>
      </c>
      <c r="D504" s="13">
        <v>66</v>
      </c>
      <c r="E504" s="13">
        <v>77</v>
      </c>
      <c r="F504" s="13">
        <v>78</v>
      </c>
      <c r="G504" s="13">
        <v>83</v>
      </c>
      <c r="H504" s="13">
        <v>92</v>
      </c>
      <c r="I504" s="13">
        <v>101</v>
      </c>
      <c r="J504" s="13">
        <v>109</v>
      </c>
      <c r="K504" s="13">
        <v>109</v>
      </c>
      <c r="L504" s="13">
        <v>108</v>
      </c>
      <c r="M504" s="13">
        <v>104</v>
      </c>
      <c r="N504" s="13">
        <v>106</v>
      </c>
      <c r="O504" s="13">
        <v>114</v>
      </c>
      <c r="P504" s="13">
        <v>119</v>
      </c>
      <c r="Q504" s="13">
        <v>124</v>
      </c>
      <c r="R504" s="13">
        <v>130</v>
      </c>
      <c r="S504" s="13">
        <v>136</v>
      </c>
      <c r="T504" s="13">
        <v>139</v>
      </c>
      <c r="U504" s="13">
        <v>147</v>
      </c>
      <c r="V504" s="13">
        <v>153</v>
      </c>
      <c r="W504" s="13">
        <v>148</v>
      </c>
      <c r="X504" s="47">
        <f t="shared" si="315"/>
        <v>3.8892548375177194E-2</v>
      </c>
    </row>
    <row r="505" spans="1:24" hidden="1" x14ac:dyDescent="0.25">
      <c r="A505" s="21" t="s">
        <v>173</v>
      </c>
      <c r="B505" s="21" t="s">
        <v>87</v>
      </c>
      <c r="C505" s="13">
        <v>124</v>
      </c>
      <c r="D505" s="13">
        <v>138</v>
      </c>
      <c r="E505" s="13">
        <v>146</v>
      </c>
      <c r="F505" s="13">
        <v>160</v>
      </c>
      <c r="G505" s="13">
        <v>177</v>
      </c>
      <c r="H505" s="13">
        <v>189</v>
      </c>
      <c r="I505" s="13">
        <v>192</v>
      </c>
      <c r="J505" s="13">
        <v>209</v>
      </c>
      <c r="K505" s="13">
        <v>221</v>
      </c>
      <c r="L505" s="13">
        <v>225</v>
      </c>
      <c r="M505" s="13">
        <v>235</v>
      </c>
      <c r="N505" s="13">
        <v>258</v>
      </c>
      <c r="O505" s="13">
        <v>272</v>
      </c>
      <c r="P505" s="13">
        <v>286</v>
      </c>
      <c r="Q505" s="13">
        <v>302</v>
      </c>
      <c r="R505" s="13">
        <v>317</v>
      </c>
      <c r="S505" s="13">
        <v>322</v>
      </c>
      <c r="T505" s="13">
        <v>343</v>
      </c>
      <c r="U505" s="13">
        <v>356</v>
      </c>
      <c r="V505" s="13">
        <v>376</v>
      </c>
      <c r="W505" s="13">
        <v>411</v>
      </c>
      <c r="X505" s="47">
        <f t="shared" si="315"/>
        <v>6.1746912683212196E-2</v>
      </c>
    </row>
    <row r="506" spans="1:24" hidden="1" x14ac:dyDescent="0.25">
      <c r="A506" s="21" t="s">
        <v>174</v>
      </c>
      <c r="B506" s="21" t="s">
        <v>87</v>
      </c>
      <c r="C506" s="13">
        <v>1570</v>
      </c>
      <c r="D506" s="13">
        <v>1656</v>
      </c>
      <c r="E506" s="13">
        <v>1819</v>
      </c>
      <c r="F506" s="13">
        <v>2156</v>
      </c>
      <c r="G506" s="13">
        <v>2307</v>
      </c>
      <c r="H506" s="13">
        <v>2565</v>
      </c>
      <c r="I506" s="13">
        <v>2881</v>
      </c>
      <c r="J506" s="13">
        <v>3070</v>
      </c>
      <c r="K506" s="13">
        <v>3227</v>
      </c>
      <c r="L506" s="13">
        <v>3508</v>
      </c>
      <c r="M506" s="13">
        <v>3690</v>
      </c>
      <c r="N506" s="13">
        <v>3856</v>
      </c>
      <c r="O506" s="13">
        <v>4055</v>
      </c>
      <c r="P506" s="13">
        <v>4270</v>
      </c>
      <c r="Q506" s="13">
        <v>4360</v>
      </c>
      <c r="R506" s="13">
        <v>4532</v>
      </c>
      <c r="S506" s="13">
        <v>4670</v>
      </c>
      <c r="T506" s="13">
        <v>4966</v>
      </c>
      <c r="U506" s="13">
        <v>5140</v>
      </c>
      <c r="V506" s="13">
        <v>5378</v>
      </c>
      <c r="W506" s="13">
        <v>5638</v>
      </c>
      <c r="X506" s="47">
        <f t="shared" si="315"/>
        <v>6.6009980922571154E-2</v>
      </c>
    </row>
    <row r="507" spans="1:24" hidden="1" x14ac:dyDescent="0.25">
      <c r="A507" s="21" t="s">
        <v>175</v>
      </c>
      <c r="B507" s="21" t="s">
        <v>87</v>
      </c>
      <c r="C507" s="13">
        <v>327</v>
      </c>
      <c r="D507" s="13">
        <v>354</v>
      </c>
      <c r="E507" s="13">
        <v>357</v>
      </c>
      <c r="F507" s="13">
        <v>380</v>
      </c>
      <c r="G507" s="13">
        <v>399</v>
      </c>
      <c r="H507" s="13">
        <v>428</v>
      </c>
      <c r="I507" s="13">
        <v>439</v>
      </c>
      <c r="J507" s="13">
        <v>474</v>
      </c>
      <c r="K507" s="13">
        <v>494</v>
      </c>
      <c r="L507" s="13">
        <v>492</v>
      </c>
      <c r="M507" s="13">
        <v>522</v>
      </c>
      <c r="N507" s="13">
        <v>539</v>
      </c>
      <c r="O507" s="13">
        <v>553</v>
      </c>
      <c r="P507" s="13">
        <v>565</v>
      </c>
      <c r="Q507" s="13">
        <v>583</v>
      </c>
      <c r="R507" s="13">
        <v>598</v>
      </c>
      <c r="S507" s="13">
        <v>620</v>
      </c>
      <c r="T507" s="13">
        <v>626</v>
      </c>
      <c r="U507" s="13">
        <v>637</v>
      </c>
      <c r="V507" s="13">
        <v>668</v>
      </c>
      <c r="W507" s="13">
        <v>791</v>
      </c>
      <c r="X507" s="47">
        <f t="shared" si="315"/>
        <v>4.5156766383481095E-2</v>
      </c>
    </row>
    <row r="508" spans="1:24" hidden="1" x14ac:dyDescent="0.25">
      <c r="A508" s="21" t="s">
        <v>176</v>
      </c>
      <c r="B508" s="21" t="s">
        <v>87</v>
      </c>
      <c r="C508" s="13">
        <v>459</v>
      </c>
      <c r="D508" s="13">
        <v>527</v>
      </c>
      <c r="E508" s="13">
        <v>593</v>
      </c>
      <c r="F508" s="13">
        <v>638</v>
      </c>
      <c r="G508" s="13">
        <v>698</v>
      </c>
      <c r="H508" s="13">
        <v>630</v>
      </c>
      <c r="I508" s="13">
        <v>840</v>
      </c>
      <c r="J508" s="13">
        <v>916</v>
      </c>
      <c r="K508" s="13">
        <v>930</v>
      </c>
      <c r="L508" s="13">
        <v>1062</v>
      </c>
      <c r="M508" s="13">
        <v>1166</v>
      </c>
      <c r="N508" s="13">
        <v>1184</v>
      </c>
      <c r="O508" s="13">
        <v>1282</v>
      </c>
      <c r="P508" s="13">
        <v>1384</v>
      </c>
      <c r="Q508" s="13">
        <v>1475</v>
      </c>
      <c r="R508" s="13">
        <v>1529</v>
      </c>
      <c r="S508" s="13">
        <v>1487</v>
      </c>
      <c r="T508" s="13">
        <v>1385</v>
      </c>
      <c r="U508" s="13">
        <v>1394</v>
      </c>
      <c r="V508" s="13">
        <v>1386</v>
      </c>
      <c r="W508" s="13">
        <v>1449</v>
      </c>
      <c r="X508" s="47">
        <f t="shared" si="315"/>
        <v>5.9162960860439817E-2</v>
      </c>
    </row>
    <row r="509" spans="1:24" hidden="1" x14ac:dyDescent="0.25">
      <c r="A509" s="21" t="s">
        <v>177</v>
      </c>
      <c r="B509" s="21" t="s">
        <v>87</v>
      </c>
      <c r="C509" s="13">
        <v>157</v>
      </c>
      <c r="D509" s="13">
        <v>166</v>
      </c>
      <c r="E509" s="13">
        <v>179</v>
      </c>
      <c r="F509" s="13">
        <v>189</v>
      </c>
      <c r="G509" s="13">
        <v>212</v>
      </c>
      <c r="H509" s="13">
        <v>221</v>
      </c>
      <c r="I509" s="13">
        <v>234</v>
      </c>
      <c r="J509" s="13">
        <v>252</v>
      </c>
      <c r="K509" s="13">
        <v>259</v>
      </c>
      <c r="L509" s="13">
        <v>266</v>
      </c>
      <c r="M509" s="13">
        <v>273</v>
      </c>
      <c r="N509" s="13">
        <v>281</v>
      </c>
      <c r="O509" s="13">
        <v>295</v>
      </c>
      <c r="P509" s="13">
        <v>308</v>
      </c>
      <c r="Q509" s="13">
        <v>340</v>
      </c>
      <c r="R509" s="13">
        <v>373</v>
      </c>
      <c r="S509" s="13">
        <v>404</v>
      </c>
      <c r="T509" s="13">
        <v>421</v>
      </c>
      <c r="U509" s="13">
        <v>436</v>
      </c>
      <c r="V509" s="13">
        <v>442</v>
      </c>
      <c r="W509" s="13">
        <v>458</v>
      </c>
      <c r="X509" s="47">
        <f t="shared" si="315"/>
        <v>5.4989874169422359E-2</v>
      </c>
    </row>
    <row r="510" spans="1:24" hidden="1" x14ac:dyDescent="0.25">
      <c r="A510" s="21" t="s">
        <v>178</v>
      </c>
      <c r="B510" s="21" t="s">
        <v>87</v>
      </c>
      <c r="C510" s="13">
        <v>959</v>
      </c>
      <c r="D510" s="13">
        <v>1083</v>
      </c>
      <c r="E510" s="13">
        <v>1178</v>
      </c>
      <c r="F510" s="13">
        <v>1257</v>
      </c>
      <c r="G510" s="13">
        <v>1307</v>
      </c>
      <c r="H510" s="13">
        <v>1349</v>
      </c>
      <c r="I510" s="13">
        <v>1392</v>
      </c>
      <c r="J510" s="13">
        <v>1370</v>
      </c>
      <c r="K510" s="13">
        <v>1421</v>
      </c>
      <c r="L510" s="13">
        <v>1450</v>
      </c>
      <c r="M510" s="13">
        <v>1483</v>
      </c>
      <c r="N510" s="13">
        <v>1575</v>
      </c>
      <c r="O510" s="13">
        <v>1632</v>
      </c>
      <c r="P510" s="13">
        <v>1679</v>
      </c>
      <c r="Q510" s="13">
        <v>1724</v>
      </c>
      <c r="R510" s="13">
        <v>1828</v>
      </c>
      <c r="S510" s="13">
        <v>1937</v>
      </c>
      <c r="T510" s="13">
        <v>2022</v>
      </c>
      <c r="U510" s="13">
        <v>2113</v>
      </c>
      <c r="V510" s="13">
        <v>2214</v>
      </c>
      <c r="W510" s="13">
        <v>2366</v>
      </c>
      <c r="X510" s="47">
        <f t="shared" si="315"/>
        <v>4.6188174374817148E-2</v>
      </c>
    </row>
    <row r="511" spans="1:24" hidden="1" x14ac:dyDescent="0.25">
      <c r="A511" s="21" t="s">
        <v>179</v>
      </c>
      <c r="B511" s="21" t="s">
        <v>87</v>
      </c>
      <c r="C511" s="13">
        <v>486</v>
      </c>
      <c r="D511" s="13">
        <v>531</v>
      </c>
      <c r="E511" s="13">
        <v>615</v>
      </c>
      <c r="F511" s="13">
        <v>675</v>
      </c>
      <c r="G511" s="13">
        <v>722</v>
      </c>
      <c r="H511" s="13">
        <v>840</v>
      </c>
      <c r="I511" s="13">
        <v>862</v>
      </c>
      <c r="J511" s="13">
        <v>859</v>
      </c>
      <c r="K511" s="13">
        <v>908</v>
      </c>
      <c r="L511" s="13">
        <v>939</v>
      </c>
      <c r="M511" s="13">
        <v>950</v>
      </c>
      <c r="N511" s="13">
        <v>982</v>
      </c>
      <c r="O511" s="13">
        <v>1032</v>
      </c>
      <c r="P511" s="13">
        <v>1189</v>
      </c>
      <c r="Q511" s="13">
        <v>1224</v>
      </c>
      <c r="R511" s="13">
        <v>1222</v>
      </c>
      <c r="S511" s="13">
        <v>1155</v>
      </c>
      <c r="T511" s="13">
        <v>1093</v>
      </c>
      <c r="U511" s="13">
        <v>1028</v>
      </c>
      <c r="V511" s="13">
        <v>987</v>
      </c>
      <c r="W511" s="13">
        <v>942</v>
      </c>
      <c r="X511" s="47">
        <f>_xlfn.RRI(20,C511,W511)</f>
        <v>3.3643389875490648E-2</v>
      </c>
    </row>
    <row r="512" spans="1:24" hidden="1" x14ac:dyDescent="0.25">
      <c r="A512" s="43" t="s">
        <v>180</v>
      </c>
      <c r="B512" s="21" t="s">
        <v>87</v>
      </c>
      <c r="C512" s="13">
        <f t="shared" ref="C512:W512" si="316">C509+C508+C507+C505+C504</f>
        <v>1136</v>
      </c>
      <c r="D512" s="13">
        <f t="shared" si="316"/>
        <v>1251</v>
      </c>
      <c r="E512" s="13">
        <f t="shared" si="316"/>
        <v>1352</v>
      </c>
      <c r="F512" s="13">
        <f t="shared" si="316"/>
        <v>1445</v>
      </c>
      <c r="G512" s="13">
        <f t="shared" si="316"/>
        <v>1569</v>
      </c>
      <c r="H512" s="13">
        <f t="shared" si="316"/>
        <v>1560</v>
      </c>
      <c r="I512" s="13">
        <f t="shared" si="316"/>
        <v>1806</v>
      </c>
      <c r="J512" s="13">
        <f t="shared" si="316"/>
        <v>1960</v>
      </c>
      <c r="K512" s="13">
        <f t="shared" si="316"/>
        <v>2013</v>
      </c>
      <c r="L512" s="13">
        <f t="shared" si="316"/>
        <v>2153</v>
      </c>
      <c r="M512" s="13">
        <f t="shared" si="316"/>
        <v>2300</v>
      </c>
      <c r="N512" s="13">
        <f t="shared" si="316"/>
        <v>2368</v>
      </c>
      <c r="O512" s="13">
        <f t="shared" si="316"/>
        <v>2516</v>
      </c>
      <c r="P512" s="13">
        <f t="shared" si="316"/>
        <v>2662</v>
      </c>
      <c r="Q512" s="13">
        <f t="shared" si="316"/>
        <v>2824</v>
      </c>
      <c r="R512" s="13">
        <f t="shared" si="316"/>
        <v>2947</v>
      </c>
      <c r="S512" s="13">
        <f t="shared" si="316"/>
        <v>2969</v>
      </c>
      <c r="T512" s="13">
        <f t="shared" si="316"/>
        <v>2914</v>
      </c>
      <c r="U512" s="13">
        <f t="shared" si="316"/>
        <v>2970</v>
      </c>
      <c r="V512" s="13">
        <f t="shared" si="316"/>
        <v>3025</v>
      </c>
      <c r="W512" s="13">
        <f t="shared" si="316"/>
        <v>3257</v>
      </c>
      <c r="X512" s="47">
        <f>_xlfn.RRI(20,C512,W512)</f>
        <v>5.4076112278345523E-2</v>
      </c>
    </row>
    <row r="513" spans="1:24" hidden="1" x14ac:dyDescent="0.25">
      <c r="A513" s="43" t="s">
        <v>181</v>
      </c>
      <c r="B513" s="21" t="s">
        <v>87</v>
      </c>
      <c r="C513" s="13">
        <f t="shared" ref="C513" si="317">C512+C511+C510+C506+C503</f>
        <v>4399</v>
      </c>
      <c r="D513" s="13">
        <f t="shared" ref="D513" si="318">D512+D511+D510+D506+D503</f>
        <v>4792</v>
      </c>
      <c r="E513" s="13">
        <f t="shared" ref="E513" si="319">E512+E511+E510+E506+E503</f>
        <v>5260</v>
      </c>
      <c r="F513" s="13">
        <f t="shared" ref="F513" si="320">F512+F511+F510+F506+F503</f>
        <v>5840</v>
      </c>
      <c r="G513" s="13">
        <f t="shared" ref="G513" si="321">G512+G511+G510+G506+G503</f>
        <v>6234</v>
      </c>
      <c r="H513" s="13">
        <f t="shared" ref="H513" si="322">H512+H511+H510+H506+H503</f>
        <v>6664</v>
      </c>
      <c r="I513" s="13">
        <f t="shared" ref="I513" si="323">I512+I511+I510+I506+I503</f>
        <v>7305</v>
      </c>
      <c r="J513" s="13">
        <f t="shared" ref="J513" si="324">J512+J511+J510+J506+J503</f>
        <v>7652</v>
      </c>
      <c r="K513" s="13">
        <f t="shared" ref="K513" si="325">K512+K511+K510+K506+K503</f>
        <v>7973</v>
      </c>
      <c r="L513" s="13">
        <f t="shared" ref="L513" si="326">L512+L511+L510+L506+L503</f>
        <v>8463</v>
      </c>
      <c r="M513" s="13">
        <f t="shared" ref="M513" si="327">M512+M511+M510+M506+M503</f>
        <v>8850</v>
      </c>
      <c r="N513" s="13">
        <f t="shared" ref="N513" si="328">N512+N511+N510+N506+N503</f>
        <v>9209</v>
      </c>
      <c r="O513" s="13">
        <f t="shared" ref="O513" si="329">O512+O511+O510+O506+O503</f>
        <v>9679</v>
      </c>
      <c r="P513" s="13">
        <f t="shared" ref="P513" si="330">P512+P511+P510+P506+P503</f>
        <v>10246</v>
      </c>
      <c r="Q513" s="13">
        <f t="shared" ref="Q513" si="331">Q512+Q511+Q510+Q506+Q503</f>
        <v>10589</v>
      </c>
      <c r="R513" s="13">
        <f t="shared" ref="R513" si="332">R512+R511+R510+R506+R503</f>
        <v>11011</v>
      </c>
      <c r="S513" s="13">
        <f t="shared" ref="S513" si="333">S512+S511+S510+S506+S503</f>
        <v>11246</v>
      </c>
      <c r="T513" s="13">
        <f t="shared" ref="T513" si="334">T512+T511+T510+T506+T503</f>
        <v>11521</v>
      </c>
      <c r="U513" s="13">
        <f t="shared" ref="U513" si="335">U512+U511+U510+U506+U503</f>
        <v>11797</v>
      </c>
      <c r="V513" s="13">
        <f t="shared" ref="V513" si="336">V512+V511+V510+V506+V503</f>
        <v>12159</v>
      </c>
      <c r="W513" s="13">
        <f t="shared" ref="W513" si="337">W512+W511+W510+W506+W503</f>
        <v>12754</v>
      </c>
      <c r="X513" s="47">
        <f>_xlfn.RRI(20,C513,W513)</f>
        <v>5.4665215487492258E-2</v>
      </c>
    </row>
    <row r="514" spans="1:24" hidden="1" x14ac:dyDescent="0.25">
      <c r="A514" s="21" t="s">
        <v>171</v>
      </c>
      <c r="B514" s="21" t="s">
        <v>120</v>
      </c>
      <c r="C514" s="13">
        <v>224</v>
      </c>
      <c r="D514" s="13">
        <v>226</v>
      </c>
      <c r="E514" s="13">
        <v>250</v>
      </c>
      <c r="F514" s="13">
        <v>257</v>
      </c>
      <c r="G514" s="13">
        <v>278</v>
      </c>
      <c r="H514" s="13">
        <v>299</v>
      </c>
      <c r="I514" s="13">
        <v>321</v>
      </c>
      <c r="J514" s="13">
        <v>340</v>
      </c>
      <c r="K514" s="13">
        <v>361</v>
      </c>
      <c r="L514" s="13">
        <v>365</v>
      </c>
      <c r="M514" s="13">
        <v>375</v>
      </c>
      <c r="N514" s="13">
        <v>391</v>
      </c>
      <c r="O514" s="13">
        <v>385</v>
      </c>
      <c r="P514" s="13">
        <v>396</v>
      </c>
      <c r="Q514" s="13">
        <v>400</v>
      </c>
      <c r="R514" s="13">
        <v>415</v>
      </c>
      <c r="S514" s="13">
        <v>437</v>
      </c>
      <c r="T514" s="13">
        <v>440</v>
      </c>
      <c r="U514" s="13">
        <v>460</v>
      </c>
      <c r="V514" s="13">
        <v>474</v>
      </c>
      <c r="W514" s="13">
        <v>474</v>
      </c>
      <c r="X514" s="47">
        <f t="shared" ref="X514:X524" si="338">_xlfn.RRI(20,C514,W514)</f>
        <v>3.8189222585844673E-2</v>
      </c>
    </row>
    <row r="515" spans="1:24" hidden="1" x14ac:dyDescent="0.25">
      <c r="A515" s="21" t="s">
        <v>172</v>
      </c>
      <c r="B515" s="21" t="s">
        <v>120</v>
      </c>
      <c r="C515" s="13">
        <v>91</v>
      </c>
      <c r="D515" s="13">
        <v>89</v>
      </c>
      <c r="E515" s="13">
        <v>104</v>
      </c>
      <c r="F515" s="13">
        <v>106</v>
      </c>
      <c r="G515" s="13">
        <v>113</v>
      </c>
      <c r="H515" s="13">
        <v>119</v>
      </c>
      <c r="I515" s="13">
        <v>128</v>
      </c>
      <c r="J515" s="13">
        <v>138</v>
      </c>
      <c r="K515" s="13">
        <v>135</v>
      </c>
      <c r="L515" s="13">
        <v>132</v>
      </c>
      <c r="M515" s="13">
        <v>125</v>
      </c>
      <c r="N515" s="13">
        <v>125</v>
      </c>
      <c r="O515" s="13">
        <v>132</v>
      </c>
      <c r="P515" s="13">
        <v>133</v>
      </c>
      <c r="Q515" s="13">
        <v>136</v>
      </c>
      <c r="R515" s="13">
        <v>141</v>
      </c>
      <c r="S515" s="13">
        <v>146</v>
      </c>
      <c r="T515" s="13">
        <v>147</v>
      </c>
      <c r="U515" s="13">
        <v>154</v>
      </c>
      <c r="V515" s="13">
        <v>159</v>
      </c>
      <c r="W515" s="13">
        <v>151</v>
      </c>
      <c r="X515" s="47">
        <f t="shared" si="338"/>
        <v>2.5644316446934656E-2</v>
      </c>
    </row>
    <row r="516" spans="1:24" hidden="1" x14ac:dyDescent="0.25">
      <c r="A516" s="21" t="s">
        <v>173</v>
      </c>
      <c r="B516" s="21" t="s">
        <v>120</v>
      </c>
      <c r="C516" s="13">
        <v>66</v>
      </c>
      <c r="D516" s="13">
        <v>71</v>
      </c>
      <c r="E516" s="13">
        <v>77</v>
      </c>
      <c r="F516" s="13">
        <v>84</v>
      </c>
      <c r="G516" s="13">
        <v>89</v>
      </c>
      <c r="H516" s="13">
        <v>95</v>
      </c>
      <c r="I516" s="13">
        <v>99</v>
      </c>
      <c r="J516" s="13">
        <v>109</v>
      </c>
      <c r="K516" s="13">
        <v>118</v>
      </c>
      <c r="L516" s="13">
        <v>126</v>
      </c>
      <c r="M516" s="13">
        <v>136</v>
      </c>
      <c r="N516" s="13">
        <v>146</v>
      </c>
      <c r="O516" s="13">
        <v>153</v>
      </c>
      <c r="P516" s="13">
        <v>159</v>
      </c>
      <c r="Q516" s="13">
        <v>165</v>
      </c>
      <c r="R516" s="13">
        <v>181</v>
      </c>
      <c r="S516" s="13">
        <v>200</v>
      </c>
      <c r="T516" s="13">
        <v>222</v>
      </c>
      <c r="U516" s="13">
        <v>248</v>
      </c>
      <c r="V516" s="13">
        <v>259</v>
      </c>
      <c r="W516" s="13">
        <v>281</v>
      </c>
      <c r="X516" s="47">
        <f t="shared" si="338"/>
        <v>7.5122916921376515E-2</v>
      </c>
    </row>
    <row r="517" spans="1:24" hidden="1" x14ac:dyDescent="0.25">
      <c r="A517" s="21" t="s">
        <v>174</v>
      </c>
      <c r="B517" s="21" t="s">
        <v>120</v>
      </c>
      <c r="C517" s="13">
        <v>1335</v>
      </c>
      <c r="D517" s="13">
        <v>1425</v>
      </c>
      <c r="E517" s="13">
        <v>1508</v>
      </c>
      <c r="F517" s="13">
        <v>1646</v>
      </c>
      <c r="G517" s="13">
        <v>1774</v>
      </c>
      <c r="H517" s="13">
        <v>1908</v>
      </c>
      <c r="I517" s="13">
        <v>1997</v>
      </c>
      <c r="J517" s="13">
        <v>2117</v>
      </c>
      <c r="K517" s="13">
        <v>2192</v>
      </c>
      <c r="L517" s="13">
        <v>2339</v>
      </c>
      <c r="M517" s="13">
        <v>2395</v>
      </c>
      <c r="N517" s="13">
        <v>2449</v>
      </c>
      <c r="O517" s="13">
        <v>2587</v>
      </c>
      <c r="P517" s="13">
        <v>2641</v>
      </c>
      <c r="Q517" s="13">
        <v>2725</v>
      </c>
      <c r="R517" s="13">
        <v>2798</v>
      </c>
      <c r="S517" s="13">
        <v>2866</v>
      </c>
      <c r="T517" s="13">
        <v>2897</v>
      </c>
      <c r="U517" s="13">
        <v>2992</v>
      </c>
      <c r="V517" s="13">
        <v>3250</v>
      </c>
      <c r="W517" s="13">
        <v>3403</v>
      </c>
      <c r="X517" s="47">
        <f t="shared" si="338"/>
        <v>4.7898054768865217E-2</v>
      </c>
    </row>
    <row r="518" spans="1:24" hidden="1" x14ac:dyDescent="0.25">
      <c r="A518" s="21" t="s">
        <v>175</v>
      </c>
      <c r="B518" s="21" t="s">
        <v>120</v>
      </c>
      <c r="C518" s="13">
        <v>249</v>
      </c>
      <c r="D518" s="13">
        <v>266</v>
      </c>
      <c r="E518" s="13">
        <v>275</v>
      </c>
      <c r="F518" s="13">
        <v>289</v>
      </c>
      <c r="G518" s="13">
        <v>297</v>
      </c>
      <c r="H518" s="13">
        <v>318</v>
      </c>
      <c r="I518" s="13">
        <v>334</v>
      </c>
      <c r="J518" s="13">
        <v>364</v>
      </c>
      <c r="K518" s="13">
        <v>387</v>
      </c>
      <c r="L518" s="13">
        <v>410</v>
      </c>
      <c r="M518" s="13">
        <v>418</v>
      </c>
      <c r="N518" s="13">
        <v>431</v>
      </c>
      <c r="O518" s="13">
        <v>432</v>
      </c>
      <c r="P518" s="13">
        <v>435</v>
      </c>
      <c r="Q518" s="13">
        <v>437</v>
      </c>
      <c r="R518" s="13">
        <v>444</v>
      </c>
      <c r="S518" s="13">
        <v>455</v>
      </c>
      <c r="T518" s="13">
        <v>454</v>
      </c>
      <c r="U518" s="13">
        <v>469</v>
      </c>
      <c r="V518" s="13">
        <v>488</v>
      </c>
      <c r="W518" s="13">
        <v>537</v>
      </c>
      <c r="X518" s="47">
        <f t="shared" si="338"/>
        <v>3.9175135907707048E-2</v>
      </c>
    </row>
    <row r="519" spans="1:24" hidden="1" x14ac:dyDescent="0.25">
      <c r="A519" s="21" t="s">
        <v>176</v>
      </c>
      <c r="B519" s="21" t="s">
        <v>120</v>
      </c>
      <c r="C519" s="13">
        <v>140</v>
      </c>
      <c r="D519" s="13">
        <v>146</v>
      </c>
      <c r="E519" s="13">
        <v>160</v>
      </c>
      <c r="F519" s="13">
        <v>165</v>
      </c>
      <c r="G519" s="13">
        <v>179</v>
      </c>
      <c r="H519" s="13">
        <v>200</v>
      </c>
      <c r="I519" s="13">
        <v>216</v>
      </c>
      <c r="J519" s="13">
        <v>245</v>
      </c>
      <c r="K519" s="13">
        <v>293</v>
      </c>
      <c r="L519" s="13">
        <v>331</v>
      </c>
      <c r="M519" s="13">
        <v>351</v>
      </c>
      <c r="N519" s="13">
        <v>379</v>
      </c>
      <c r="O519" s="13">
        <v>386</v>
      </c>
      <c r="P519" s="13">
        <v>402</v>
      </c>
      <c r="Q519" s="13">
        <v>419</v>
      </c>
      <c r="R519" s="13">
        <v>446</v>
      </c>
      <c r="S519" s="13">
        <v>469</v>
      </c>
      <c r="T519" s="13">
        <v>493</v>
      </c>
      <c r="U519" s="13">
        <v>486</v>
      </c>
      <c r="V519" s="13">
        <v>480</v>
      </c>
      <c r="W519" s="13">
        <v>491</v>
      </c>
      <c r="X519" s="47">
        <f t="shared" si="338"/>
        <v>6.4750059027691931E-2</v>
      </c>
    </row>
    <row r="520" spans="1:24" hidden="1" x14ac:dyDescent="0.25">
      <c r="A520" s="21" t="s">
        <v>177</v>
      </c>
      <c r="B520" s="21" t="s">
        <v>120</v>
      </c>
      <c r="C520" s="13">
        <v>106</v>
      </c>
      <c r="D520" s="13">
        <v>115</v>
      </c>
      <c r="E520" s="13">
        <v>122</v>
      </c>
      <c r="F520" s="13">
        <v>129</v>
      </c>
      <c r="G520" s="13">
        <v>139</v>
      </c>
      <c r="H520" s="13">
        <v>147</v>
      </c>
      <c r="I520" s="13">
        <v>156</v>
      </c>
      <c r="J520" s="13">
        <v>169</v>
      </c>
      <c r="K520" s="13">
        <v>182</v>
      </c>
      <c r="L520" s="13">
        <v>188</v>
      </c>
      <c r="M520" s="13">
        <v>196</v>
      </c>
      <c r="N520" s="13">
        <v>204</v>
      </c>
      <c r="O520" s="13">
        <v>216</v>
      </c>
      <c r="P520" s="13">
        <v>218</v>
      </c>
      <c r="Q520" s="13">
        <v>229</v>
      </c>
      <c r="R520" s="13">
        <v>243</v>
      </c>
      <c r="S520" s="13">
        <v>255</v>
      </c>
      <c r="T520" s="13">
        <v>273</v>
      </c>
      <c r="U520" s="13">
        <v>299</v>
      </c>
      <c r="V520" s="13">
        <v>315</v>
      </c>
      <c r="W520" s="13">
        <v>332</v>
      </c>
      <c r="X520" s="47">
        <f t="shared" si="338"/>
        <v>5.8745581587233975E-2</v>
      </c>
    </row>
    <row r="521" spans="1:24" hidden="1" x14ac:dyDescent="0.25">
      <c r="A521" s="21" t="s">
        <v>178</v>
      </c>
      <c r="B521" s="21" t="s">
        <v>120</v>
      </c>
      <c r="C521" s="13">
        <v>953</v>
      </c>
      <c r="D521" s="13">
        <v>954</v>
      </c>
      <c r="E521" s="13">
        <v>1061</v>
      </c>
      <c r="F521" s="13">
        <v>1186</v>
      </c>
      <c r="G521" s="13">
        <v>1244</v>
      </c>
      <c r="H521" s="13">
        <v>1284</v>
      </c>
      <c r="I521" s="13">
        <v>1370</v>
      </c>
      <c r="J521" s="13">
        <v>1431</v>
      </c>
      <c r="K521" s="13">
        <v>1524</v>
      </c>
      <c r="L521" s="13">
        <v>1590</v>
      </c>
      <c r="M521" s="13">
        <v>1630</v>
      </c>
      <c r="N521" s="13">
        <v>1721</v>
      </c>
      <c r="O521" s="13">
        <v>1796</v>
      </c>
      <c r="P521" s="13">
        <v>1801</v>
      </c>
      <c r="Q521" s="13">
        <v>1856</v>
      </c>
      <c r="R521" s="13">
        <v>1950</v>
      </c>
      <c r="S521" s="13">
        <v>2035</v>
      </c>
      <c r="T521" s="13">
        <v>2127</v>
      </c>
      <c r="U521" s="13">
        <v>2207</v>
      </c>
      <c r="V521" s="13">
        <v>2283</v>
      </c>
      <c r="W521" s="13">
        <v>2407</v>
      </c>
      <c r="X521" s="47">
        <f t="shared" si="338"/>
        <v>4.7415893203940795E-2</v>
      </c>
    </row>
    <row r="522" spans="1:24" hidden="1" x14ac:dyDescent="0.25">
      <c r="A522" s="21" t="s">
        <v>179</v>
      </c>
      <c r="B522" s="21" t="s">
        <v>120</v>
      </c>
      <c r="C522" s="13">
        <v>496</v>
      </c>
      <c r="D522" s="13">
        <v>558</v>
      </c>
      <c r="E522" s="13">
        <v>636</v>
      </c>
      <c r="F522" s="13">
        <v>688</v>
      </c>
      <c r="G522" s="13">
        <v>765</v>
      </c>
      <c r="H522" s="13">
        <v>807</v>
      </c>
      <c r="I522" s="13">
        <v>864</v>
      </c>
      <c r="J522" s="13">
        <v>889</v>
      </c>
      <c r="K522" s="13">
        <v>905</v>
      </c>
      <c r="L522" s="13">
        <v>935</v>
      </c>
      <c r="M522" s="13">
        <v>922</v>
      </c>
      <c r="N522" s="13">
        <v>944</v>
      </c>
      <c r="O522" s="13">
        <v>958</v>
      </c>
      <c r="P522" s="13">
        <v>1007</v>
      </c>
      <c r="Q522" s="13">
        <v>1082</v>
      </c>
      <c r="R522" s="13">
        <v>1133</v>
      </c>
      <c r="S522" s="13">
        <v>1124</v>
      </c>
      <c r="T522" s="13">
        <v>1122</v>
      </c>
      <c r="U522" s="13">
        <v>1111</v>
      </c>
      <c r="V522" s="13">
        <v>1117</v>
      </c>
      <c r="W522" s="13">
        <v>1119</v>
      </c>
      <c r="X522" s="47">
        <f t="shared" si="338"/>
        <v>4.1519535974140487E-2</v>
      </c>
    </row>
    <row r="523" spans="1:24" hidden="1" x14ac:dyDescent="0.25">
      <c r="A523" s="43" t="s">
        <v>180</v>
      </c>
      <c r="B523" s="21" t="s">
        <v>120</v>
      </c>
      <c r="C523" s="13">
        <f t="shared" ref="C523:W523" si="339">C520+C519+C518+C516+C515</f>
        <v>652</v>
      </c>
      <c r="D523" s="13">
        <f t="shared" si="339"/>
        <v>687</v>
      </c>
      <c r="E523" s="13">
        <f t="shared" si="339"/>
        <v>738</v>
      </c>
      <c r="F523" s="13">
        <f t="shared" si="339"/>
        <v>773</v>
      </c>
      <c r="G523" s="13">
        <f t="shared" si="339"/>
        <v>817</v>
      </c>
      <c r="H523" s="13">
        <f t="shared" si="339"/>
        <v>879</v>
      </c>
      <c r="I523" s="13">
        <f t="shared" si="339"/>
        <v>933</v>
      </c>
      <c r="J523" s="13">
        <f t="shared" si="339"/>
        <v>1025</v>
      </c>
      <c r="K523" s="13">
        <f t="shared" si="339"/>
        <v>1115</v>
      </c>
      <c r="L523" s="13">
        <f t="shared" si="339"/>
        <v>1187</v>
      </c>
      <c r="M523" s="13">
        <f t="shared" si="339"/>
        <v>1226</v>
      </c>
      <c r="N523" s="13">
        <f t="shared" si="339"/>
        <v>1285</v>
      </c>
      <c r="O523" s="13">
        <f t="shared" si="339"/>
        <v>1319</v>
      </c>
      <c r="P523" s="13">
        <f t="shared" si="339"/>
        <v>1347</v>
      </c>
      <c r="Q523" s="13">
        <f t="shared" si="339"/>
        <v>1386</v>
      </c>
      <c r="R523" s="13">
        <f t="shared" si="339"/>
        <v>1455</v>
      </c>
      <c r="S523" s="13">
        <f t="shared" si="339"/>
        <v>1525</v>
      </c>
      <c r="T523" s="13">
        <f t="shared" si="339"/>
        <v>1589</v>
      </c>
      <c r="U523" s="13">
        <f t="shared" si="339"/>
        <v>1656</v>
      </c>
      <c r="V523" s="13">
        <f t="shared" si="339"/>
        <v>1701</v>
      </c>
      <c r="W523" s="13">
        <f t="shared" si="339"/>
        <v>1792</v>
      </c>
      <c r="X523" s="47">
        <f t="shared" si="338"/>
        <v>5.1851717654055607E-2</v>
      </c>
    </row>
    <row r="524" spans="1:24" hidden="1" x14ac:dyDescent="0.25">
      <c r="A524" s="43" t="s">
        <v>181</v>
      </c>
      <c r="B524" s="21" t="s">
        <v>120</v>
      </c>
      <c r="C524" s="13">
        <f t="shared" ref="C524:W524" si="340">C523+C522+C521+C517+C514</f>
        <v>3660</v>
      </c>
      <c r="D524" s="13">
        <f t="shared" si="340"/>
        <v>3850</v>
      </c>
      <c r="E524" s="13">
        <f t="shared" si="340"/>
        <v>4193</v>
      </c>
      <c r="F524" s="13">
        <f t="shared" si="340"/>
        <v>4550</v>
      </c>
      <c r="G524" s="13">
        <f t="shared" si="340"/>
        <v>4878</v>
      </c>
      <c r="H524" s="13">
        <f t="shared" si="340"/>
        <v>5177</v>
      </c>
      <c r="I524" s="13">
        <f t="shared" si="340"/>
        <v>5485</v>
      </c>
      <c r="J524" s="13">
        <f t="shared" si="340"/>
        <v>5802</v>
      </c>
      <c r="K524" s="13">
        <f t="shared" si="340"/>
        <v>6097</v>
      </c>
      <c r="L524" s="13">
        <f t="shared" si="340"/>
        <v>6416</v>
      </c>
      <c r="M524" s="13">
        <f t="shared" si="340"/>
        <v>6548</v>
      </c>
      <c r="N524" s="13">
        <f t="shared" si="340"/>
        <v>6790</v>
      </c>
      <c r="O524" s="13">
        <f t="shared" si="340"/>
        <v>7045</v>
      </c>
      <c r="P524" s="13">
        <f t="shared" si="340"/>
        <v>7192</v>
      </c>
      <c r="Q524" s="13">
        <f t="shared" si="340"/>
        <v>7449</v>
      </c>
      <c r="R524" s="13">
        <f t="shared" si="340"/>
        <v>7751</v>
      </c>
      <c r="S524" s="13">
        <f t="shared" si="340"/>
        <v>7987</v>
      </c>
      <c r="T524" s="13">
        <f t="shared" si="340"/>
        <v>8175</v>
      </c>
      <c r="U524" s="13">
        <f t="shared" si="340"/>
        <v>8426</v>
      </c>
      <c r="V524" s="13">
        <f t="shared" si="340"/>
        <v>8825</v>
      </c>
      <c r="W524" s="13">
        <f t="shared" si="340"/>
        <v>9195</v>
      </c>
      <c r="X524" s="47">
        <f t="shared" si="338"/>
        <v>4.713706508597082E-2</v>
      </c>
    </row>
    <row r="525" spans="1:24" hidden="1" x14ac:dyDescent="0.25">
      <c r="A525" s="21" t="s">
        <v>171</v>
      </c>
      <c r="B525" s="21" t="s">
        <v>139</v>
      </c>
      <c r="C525" s="13">
        <v>332</v>
      </c>
      <c r="D525" s="13">
        <v>359</v>
      </c>
      <c r="E525" s="13">
        <v>384</v>
      </c>
      <c r="F525" s="13">
        <v>392</v>
      </c>
      <c r="G525" s="13">
        <v>409</v>
      </c>
      <c r="H525" s="13">
        <v>423</v>
      </c>
      <c r="I525" s="13">
        <v>435</v>
      </c>
      <c r="J525" s="13">
        <v>466</v>
      </c>
      <c r="K525" s="13">
        <v>485</v>
      </c>
      <c r="L525" s="13">
        <v>476</v>
      </c>
      <c r="M525" s="13">
        <v>478</v>
      </c>
      <c r="N525" s="13">
        <v>473</v>
      </c>
      <c r="O525" s="13">
        <v>486</v>
      </c>
      <c r="P525" s="13">
        <v>476</v>
      </c>
      <c r="Q525" s="13">
        <v>488</v>
      </c>
      <c r="R525" s="13">
        <v>507</v>
      </c>
      <c r="S525" s="13">
        <v>533</v>
      </c>
      <c r="T525" s="13">
        <v>550</v>
      </c>
      <c r="U525" s="13">
        <v>577</v>
      </c>
      <c r="V525" s="13">
        <v>604</v>
      </c>
      <c r="W525" s="13">
        <v>582</v>
      </c>
      <c r="X525" s="47">
        <f t="shared" ref="X525:X535" si="341">_xlfn.RRI(20,C525,W525)</f>
        <v>2.8464356746656927E-2</v>
      </c>
    </row>
    <row r="526" spans="1:24" hidden="1" x14ac:dyDescent="0.25">
      <c r="A526" s="21" t="s">
        <v>172</v>
      </c>
      <c r="B526" s="21" t="s">
        <v>139</v>
      </c>
      <c r="C526" s="13">
        <v>94</v>
      </c>
      <c r="D526" s="13">
        <v>93</v>
      </c>
      <c r="E526" s="13">
        <v>110</v>
      </c>
      <c r="F526" s="13">
        <v>113</v>
      </c>
      <c r="G526" s="13">
        <v>120</v>
      </c>
      <c r="H526" s="13">
        <v>129</v>
      </c>
      <c r="I526" s="13">
        <v>137</v>
      </c>
      <c r="J526" s="13">
        <v>145</v>
      </c>
      <c r="K526" s="13">
        <v>142</v>
      </c>
      <c r="L526" s="13">
        <v>133</v>
      </c>
      <c r="M526" s="13">
        <v>125</v>
      </c>
      <c r="N526" s="13">
        <v>125</v>
      </c>
      <c r="O526" s="13">
        <v>135</v>
      </c>
      <c r="P526" s="13">
        <v>140</v>
      </c>
      <c r="Q526" s="13">
        <v>146</v>
      </c>
      <c r="R526" s="13">
        <v>151</v>
      </c>
      <c r="S526" s="13">
        <v>156</v>
      </c>
      <c r="T526" s="13">
        <v>158</v>
      </c>
      <c r="U526" s="13">
        <v>166</v>
      </c>
      <c r="V526" s="13">
        <v>173</v>
      </c>
      <c r="W526" s="13">
        <v>165</v>
      </c>
      <c r="X526" s="47">
        <f t="shared" si="341"/>
        <v>2.8531991445603477E-2</v>
      </c>
    </row>
    <row r="527" spans="1:24" hidden="1" x14ac:dyDescent="0.25">
      <c r="A527" s="21" t="s">
        <v>173</v>
      </c>
      <c r="B527" s="21" t="s">
        <v>139</v>
      </c>
      <c r="C527" s="13">
        <v>66</v>
      </c>
      <c r="D527" s="13">
        <v>67</v>
      </c>
      <c r="E527" s="13">
        <v>65</v>
      </c>
      <c r="F527" s="13">
        <v>73</v>
      </c>
      <c r="G527" s="13">
        <v>92</v>
      </c>
      <c r="H527" s="13">
        <v>99</v>
      </c>
      <c r="I527" s="13">
        <v>108</v>
      </c>
      <c r="J527" s="13">
        <v>123</v>
      </c>
      <c r="K527" s="13">
        <v>139</v>
      </c>
      <c r="L527" s="13">
        <v>141</v>
      </c>
      <c r="M527" s="13">
        <v>145</v>
      </c>
      <c r="N527" s="13">
        <v>155</v>
      </c>
      <c r="O527" s="13">
        <v>171</v>
      </c>
      <c r="P527" s="13">
        <v>171</v>
      </c>
      <c r="Q527" s="13">
        <v>183</v>
      </c>
      <c r="R527" s="13">
        <v>189</v>
      </c>
      <c r="S527" s="13">
        <v>183</v>
      </c>
      <c r="T527" s="13">
        <v>191</v>
      </c>
      <c r="U527" s="13">
        <v>200</v>
      </c>
      <c r="V527" s="13">
        <v>207</v>
      </c>
      <c r="W527" s="13">
        <v>220</v>
      </c>
      <c r="X527" s="47">
        <f t="shared" si="341"/>
        <v>6.204749093696349E-2</v>
      </c>
    </row>
    <row r="528" spans="1:24" hidden="1" x14ac:dyDescent="0.25">
      <c r="A528" s="21" t="s">
        <v>174</v>
      </c>
      <c r="B528" s="21" t="s">
        <v>139</v>
      </c>
      <c r="C528" s="13">
        <v>1247</v>
      </c>
      <c r="D528" s="13">
        <v>1354</v>
      </c>
      <c r="E528" s="13">
        <v>1492</v>
      </c>
      <c r="F528" s="13">
        <v>1642</v>
      </c>
      <c r="G528" s="13">
        <v>1736</v>
      </c>
      <c r="H528" s="13">
        <v>1857</v>
      </c>
      <c r="I528" s="13">
        <v>1954</v>
      </c>
      <c r="J528" s="13">
        <v>2146</v>
      </c>
      <c r="K528" s="13">
        <v>2312</v>
      </c>
      <c r="L528" s="13">
        <v>2501</v>
      </c>
      <c r="M528" s="13">
        <v>2566</v>
      </c>
      <c r="N528" s="13">
        <v>2608</v>
      </c>
      <c r="O528" s="13">
        <v>2796</v>
      </c>
      <c r="P528" s="13">
        <v>2816</v>
      </c>
      <c r="Q528" s="13">
        <v>2860</v>
      </c>
      <c r="R528" s="13">
        <v>3043</v>
      </c>
      <c r="S528" s="13">
        <v>3043</v>
      </c>
      <c r="T528" s="13">
        <v>3105</v>
      </c>
      <c r="U528" s="13">
        <v>3181</v>
      </c>
      <c r="V528" s="13">
        <v>3330</v>
      </c>
      <c r="W528" s="13">
        <v>3447</v>
      </c>
      <c r="X528" s="47">
        <f t="shared" si="341"/>
        <v>5.215262126595821E-2</v>
      </c>
    </row>
    <row r="529" spans="1:24" hidden="1" x14ac:dyDescent="0.25">
      <c r="A529" s="21" t="s">
        <v>175</v>
      </c>
      <c r="B529" s="21" t="s">
        <v>139</v>
      </c>
      <c r="C529" s="13">
        <v>254</v>
      </c>
      <c r="D529" s="13">
        <v>262</v>
      </c>
      <c r="E529" s="13">
        <v>274</v>
      </c>
      <c r="F529" s="13">
        <v>289</v>
      </c>
      <c r="G529" s="13">
        <v>292</v>
      </c>
      <c r="H529" s="13">
        <v>310</v>
      </c>
      <c r="I529" s="13">
        <v>313</v>
      </c>
      <c r="J529" s="13">
        <v>336</v>
      </c>
      <c r="K529" s="13">
        <v>362</v>
      </c>
      <c r="L529" s="13">
        <v>381</v>
      </c>
      <c r="M529" s="13">
        <v>399</v>
      </c>
      <c r="N529" s="13">
        <v>423</v>
      </c>
      <c r="O529" s="13">
        <v>447</v>
      </c>
      <c r="P529" s="13">
        <v>432</v>
      </c>
      <c r="Q529" s="13">
        <v>424</v>
      </c>
      <c r="R529" s="13">
        <v>407</v>
      </c>
      <c r="S529" s="13">
        <v>401</v>
      </c>
      <c r="T529" s="13">
        <v>391</v>
      </c>
      <c r="U529" s="13">
        <v>392</v>
      </c>
      <c r="V529" s="13">
        <v>407</v>
      </c>
      <c r="W529" s="13">
        <v>446</v>
      </c>
      <c r="X529" s="47">
        <f t="shared" si="341"/>
        <v>2.8549167732369929E-2</v>
      </c>
    </row>
    <row r="530" spans="1:24" hidden="1" x14ac:dyDescent="0.25">
      <c r="A530" s="21" t="s">
        <v>176</v>
      </c>
      <c r="B530" s="21" t="s">
        <v>139</v>
      </c>
      <c r="C530" s="13">
        <v>201</v>
      </c>
      <c r="D530" s="13">
        <v>208</v>
      </c>
      <c r="E530" s="13">
        <v>213</v>
      </c>
      <c r="F530" s="13">
        <v>215</v>
      </c>
      <c r="G530" s="13">
        <v>228</v>
      </c>
      <c r="H530" s="13">
        <v>253</v>
      </c>
      <c r="I530" s="13">
        <v>261</v>
      </c>
      <c r="J530" s="13">
        <v>272</v>
      </c>
      <c r="K530" s="13">
        <v>295</v>
      </c>
      <c r="L530" s="13">
        <v>319</v>
      </c>
      <c r="M530" s="13">
        <v>332</v>
      </c>
      <c r="N530" s="13">
        <v>326</v>
      </c>
      <c r="O530" s="13">
        <v>354</v>
      </c>
      <c r="P530" s="13">
        <v>388</v>
      </c>
      <c r="Q530" s="13">
        <v>383</v>
      </c>
      <c r="R530" s="13">
        <v>439</v>
      </c>
      <c r="S530" s="13">
        <v>512</v>
      </c>
      <c r="T530" s="13">
        <v>554</v>
      </c>
      <c r="U530" s="13">
        <v>616</v>
      </c>
      <c r="V530" s="13">
        <v>656</v>
      </c>
      <c r="W530" s="13">
        <v>714</v>
      </c>
      <c r="X530" s="47">
        <f t="shared" si="341"/>
        <v>6.5430457252352969E-2</v>
      </c>
    </row>
    <row r="531" spans="1:24" hidden="1" x14ac:dyDescent="0.25">
      <c r="A531" s="21" t="s">
        <v>177</v>
      </c>
      <c r="B531" s="21" t="s">
        <v>139</v>
      </c>
      <c r="C531" s="13">
        <v>161</v>
      </c>
      <c r="D531" s="13">
        <v>179</v>
      </c>
      <c r="E531" s="13">
        <v>190</v>
      </c>
      <c r="F531" s="13">
        <v>203</v>
      </c>
      <c r="G531" s="13">
        <v>216</v>
      </c>
      <c r="H531" s="13">
        <v>231</v>
      </c>
      <c r="I531" s="13">
        <v>242</v>
      </c>
      <c r="J531" s="13">
        <v>262</v>
      </c>
      <c r="K531" s="13">
        <v>276</v>
      </c>
      <c r="L531" s="13">
        <v>286</v>
      </c>
      <c r="M531" s="13">
        <v>294</v>
      </c>
      <c r="N531" s="13">
        <v>297</v>
      </c>
      <c r="O531" s="13">
        <v>300</v>
      </c>
      <c r="P531" s="13">
        <v>311</v>
      </c>
      <c r="Q531" s="13">
        <v>322</v>
      </c>
      <c r="R531" s="13">
        <v>330</v>
      </c>
      <c r="S531" s="13">
        <v>348</v>
      </c>
      <c r="T531" s="13">
        <v>365</v>
      </c>
      <c r="U531" s="13">
        <v>396</v>
      </c>
      <c r="V531" s="13">
        <v>421</v>
      </c>
      <c r="W531" s="13">
        <v>426</v>
      </c>
      <c r="X531" s="47">
        <f t="shared" si="341"/>
        <v>4.9854674197429283E-2</v>
      </c>
    </row>
    <row r="532" spans="1:24" hidden="1" x14ac:dyDescent="0.25">
      <c r="A532" s="21" t="s">
        <v>178</v>
      </c>
      <c r="B532" s="21" t="s">
        <v>139</v>
      </c>
      <c r="C532" s="13">
        <v>1047</v>
      </c>
      <c r="D532" s="13">
        <v>1131</v>
      </c>
      <c r="E532" s="13">
        <v>1250</v>
      </c>
      <c r="F532" s="13">
        <v>1347</v>
      </c>
      <c r="G532" s="13">
        <v>1399</v>
      </c>
      <c r="H532" s="13">
        <v>1487</v>
      </c>
      <c r="I532" s="13">
        <v>1548</v>
      </c>
      <c r="J532" s="13">
        <v>1617</v>
      </c>
      <c r="K532" s="13">
        <v>1692</v>
      </c>
      <c r="L532" s="13">
        <v>1787</v>
      </c>
      <c r="M532" s="13">
        <v>1820</v>
      </c>
      <c r="N532" s="13">
        <v>1866</v>
      </c>
      <c r="O532" s="13">
        <v>1895</v>
      </c>
      <c r="P532" s="13">
        <v>1889</v>
      </c>
      <c r="Q532" s="13">
        <v>2024</v>
      </c>
      <c r="R532" s="13">
        <v>2047</v>
      </c>
      <c r="S532" s="13">
        <v>2152</v>
      </c>
      <c r="T532" s="13">
        <v>2216</v>
      </c>
      <c r="U532" s="13">
        <v>2303</v>
      </c>
      <c r="V532" s="13">
        <v>2389</v>
      </c>
      <c r="W532" s="13">
        <v>2473</v>
      </c>
      <c r="X532" s="47">
        <f t="shared" si="341"/>
        <v>4.39119562731769E-2</v>
      </c>
    </row>
    <row r="533" spans="1:24" hidden="1" x14ac:dyDescent="0.25">
      <c r="A533" s="21" t="s">
        <v>179</v>
      </c>
      <c r="B533" s="21" t="s">
        <v>139</v>
      </c>
      <c r="C533" s="13">
        <v>461</v>
      </c>
      <c r="D533" s="13">
        <v>514</v>
      </c>
      <c r="E533" s="13">
        <v>563</v>
      </c>
      <c r="F533" s="13">
        <v>609</v>
      </c>
      <c r="G533" s="13">
        <v>638</v>
      </c>
      <c r="H533" s="13">
        <v>673</v>
      </c>
      <c r="I533" s="13">
        <v>756</v>
      </c>
      <c r="J533" s="13">
        <v>789</v>
      </c>
      <c r="K533" s="13">
        <v>786</v>
      </c>
      <c r="L533" s="13">
        <v>781</v>
      </c>
      <c r="M533" s="13">
        <v>751</v>
      </c>
      <c r="N533" s="13">
        <v>749</v>
      </c>
      <c r="O533" s="13">
        <v>750</v>
      </c>
      <c r="P533" s="13">
        <v>733</v>
      </c>
      <c r="Q533" s="13">
        <v>774</v>
      </c>
      <c r="R533" s="13">
        <v>791</v>
      </c>
      <c r="S533" s="13">
        <v>767</v>
      </c>
      <c r="T533" s="13">
        <v>747</v>
      </c>
      <c r="U533" s="13">
        <v>757</v>
      </c>
      <c r="V533" s="13">
        <v>776</v>
      </c>
      <c r="W533" s="13">
        <v>792</v>
      </c>
      <c r="X533" s="47">
        <f t="shared" si="341"/>
        <v>2.7427563857485904E-2</v>
      </c>
    </row>
    <row r="534" spans="1:24" hidden="1" x14ac:dyDescent="0.25">
      <c r="A534" s="43" t="s">
        <v>180</v>
      </c>
      <c r="B534" s="21" t="s">
        <v>139</v>
      </c>
      <c r="C534" s="13">
        <f t="shared" ref="C534:W534" si="342">C531+C530+C529+C527+C526</f>
        <v>776</v>
      </c>
      <c r="D534" s="13">
        <f t="shared" si="342"/>
        <v>809</v>
      </c>
      <c r="E534" s="13">
        <f t="shared" si="342"/>
        <v>852</v>
      </c>
      <c r="F534" s="13">
        <f t="shared" si="342"/>
        <v>893</v>
      </c>
      <c r="G534" s="13">
        <f t="shared" si="342"/>
        <v>948</v>
      </c>
      <c r="H534" s="13">
        <f t="shared" si="342"/>
        <v>1022</v>
      </c>
      <c r="I534" s="13">
        <f t="shared" si="342"/>
        <v>1061</v>
      </c>
      <c r="J534" s="13">
        <f t="shared" si="342"/>
        <v>1138</v>
      </c>
      <c r="K534" s="13">
        <f t="shared" si="342"/>
        <v>1214</v>
      </c>
      <c r="L534" s="13">
        <f t="shared" si="342"/>
        <v>1260</v>
      </c>
      <c r="M534" s="13">
        <f t="shared" si="342"/>
        <v>1295</v>
      </c>
      <c r="N534" s="13">
        <f t="shared" si="342"/>
        <v>1326</v>
      </c>
      <c r="O534" s="13">
        <f t="shared" si="342"/>
        <v>1407</v>
      </c>
      <c r="P534" s="13">
        <f t="shared" si="342"/>
        <v>1442</v>
      </c>
      <c r="Q534" s="13">
        <f t="shared" si="342"/>
        <v>1458</v>
      </c>
      <c r="R534" s="13">
        <f t="shared" si="342"/>
        <v>1516</v>
      </c>
      <c r="S534" s="13">
        <f t="shared" si="342"/>
        <v>1600</v>
      </c>
      <c r="T534" s="13">
        <f t="shared" si="342"/>
        <v>1659</v>
      </c>
      <c r="U534" s="13">
        <f t="shared" si="342"/>
        <v>1770</v>
      </c>
      <c r="V534" s="13">
        <f t="shared" si="342"/>
        <v>1864</v>
      </c>
      <c r="W534" s="13">
        <f t="shared" si="342"/>
        <v>1971</v>
      </c>
      <c r="X534" s="47">
        <f t="shared" si="341"/>
        <v>4.7710376442526625E-2</v>
      </c>
    </row>
    <row r="535" spans="1:24" hidden="1" x14ac:dyDescent="0.25">
      <c r="A535" s="43" t="s">
        <v>181</v>
      </c>
      <c r="B535" s="21" t="s">
        <v>139</v>
      </c>
      <c r="C535" s="13">
        <f t="shared" ref="C535:W535" si="343">C534+C533+C532+C528+C525</f>
        <v>3863</v>
      </c>
      <c r="D535" s="13">
        <f t="shared" si="343"/>
        <v>4167</v>
      </c>
      <c r="E535" s="13">
        <f t="shared" si="343"/>
        <v>4541</v>
      </c>
      <c r="F535" s="13">
        <f t="shared" si="343"/>
        <v>4883</v>
      </c>
      <c r="G535" s="13">
        <f t="shared" si="343"/>
        <v>5130</v>
      </c>
      <c r="H535" s="13">
        <f t="shared" si="343"/>
        <v>5462</v>
      </c>
      <c r="I535" s="13">
        <f t="shared" si="343"/>
        <v>5754</v>
      </c>
      <c r="J535" s="13">
        <f t="shared" si="343"/>
        <v>6156</v>
      </c>
      <c r="K535" s="13">
        <f t="shared" si="343"/>
        <v>6489</v>
      </c>
      <c r="L535" s="13">
        <f t="shared" si="343"/>
        <v>6805</v>
      </c>
      <c r="M535" s="13">
        <f t="shared" si="343"/>
        <v>6910</v>
      </c>
      <c r="N535" s="13">
        <f t="shared" si="343"/>
        <v>7022</v>
      </c>
      <c r="O535" s="13">
        <f t="shared" si="343"/>
        <v>7334</v>
      </c>
      <c r="P535" s="13">
        <f t="shared" si="343"/>
        <v>7356</v>
      </c>
      <c r="Q535" s="13">
        <f t="shared" si="343"/>
        <v>7604</v>
      </c>
      <c r="R535" s="13">
        <f t="shared" si="343"/>
        <v>7904</v>
      </c>
      <c r="S535" s="13">
        <f t="shared" si="343"/>
        <v>8095</v>
      </c>
      <c r="T535" s="13">
        <f t="shared" si="343"/>
        <v>8277</v>
      </c>
      <c r="U535" s="13">
        <f t="shared" si="343"/>
        <v>8588</v>
      </c>
      <c r="V535" s="13">
        <f t="shared" si="343"/>
        <v>8963</v>
      </c>
      <c r="W535" s="13">
        <f t="shared" si="343"/>
        <v>9265</v>
      </c>
      <c r="X535" s="47">
        <f t="shared" si="341"/>
        <v>4.4710683095533499E-2</v>
      </c>
    </row>
    <row r="536" spans="1:24" hidden="1" x14ac:dyDescent="0.25">
      <c r="A536" s="21" t="s">
        <v>171</v>
      </c>
      <c r="B536" s="21" t="s">
        <v>121</v>
      </c>
      <c r="C536" s="13">
        <v>153</v>
      </c>
      <c r="D536" s="13">
        <v>175</v>
      </c>
      <c r="E536" s="13">
        <v>189</v>
      </c>
      <c r="F536" s="13">
        <v>192</v>
      </c>
      <c r="G536" s="13">
        <v>214</v>
      </c>
      <c r="H536" s="13">
        <v>225</v>
      </c>
      <c r="I536" s="13">
        <v>236</v>
      </c>
      <c r="J536" s="13">
        <v>250</v>
      </c>
      <c r="K536" s="13">
        <v>271</v>
      </c>
      <c r="L536" s="13">
        <v>276</v>
      </c>
      <c r="M536" s="13">
        <v>279</v>
      </c>
      <c r="N536" s="13">
        <v>280</v>
      </c>
      <c r="O536" s="13">
        <v>293</v>
      </c>
      <c r="P536" s="13">
        <v>301</v>
      </c>
      <c r="Q536" s="13">
        <v>306</v>
      </c>
      <c r="R536" s="13">
        <v>319</v>
      </c>
      <c r="S536" s="13">
        <v>340</v>
      </c>
      <c r="T536" s="13">
        <v>345</v>
      </c>
      <c r="U536" s="13">
        <v>359</v>
      </c>
      <c r="V536" s="13">
        <v>370</v>
      </c>
      <c r="W536" s="13">
        <v>370</v>
      </c>
      <c r="X536" s="47">
        <f t="shared" ref="X536:X546" si="344">_xlfn.RRI(20,C536,W536)</f>
        <v>4.5142515108401726E-2</v>
      </c>
    </row>
    <row r="537" spans="1:24" hidden="1" x14ac:dyDescent="0.25">
      <c r="A537" s="21" t="s">
        <v>172</v>
      </c>
      <c r="B537" s="21" t="s">
        <v>121</v>
      </c>
      <c r="C537" s="13">
        <v>109</v>
      </c>
      <c r="D537" s="13">
        <v>105</v>
      </c>
      <c r="E537" s="13">
        <v>125</v>
      </c>
      <c r="F537" s="13">
        <v>125</v>
      </c>
      <c r="G537" s="13">
        <v>133</v>
      </c>
      <c r="H537" s="13">
        <v>138</v>
      </c>
      <c r="I537" s="13">
        <v>149</v>
      </c>
      <c r="J537" s="13">
        <v>162</v>
      </c>
      <c r="K537" s="13">
        <v>163</v>
      </c>
      <c r="L537" s="13">
        <v>165</v>
      </c>
      <c r="M537" s="13">
        <v>158</v>
      </c>
      <c r="N537" s="13">
        <v>161</v>
      </c>
      <c r="O537" s="13">
        <v>170</v>
      </c>
      <c r="P537" s="13">
        <v>175</v>
      </c>
      <c r="Q537" s="13">
        <v>179</v>
      </c>
      <c r="R537" s="13">
        <v>186</v>
      </c>
      <c r="S537" s="13">
        <v>192</v>
      </c>
      <c r="T537" s="13">
        <v>198</v>
      </c>
      <c r="U537" s="13">
        <v>210</v>
      </c>
      <c r="V537" s="13">
        <v>218</v>
      </c>
      <c r="W537" s="13">
        <v>210</v>
      </c>
      <c r="X537" s="47">
        <f t="shared" si="344"/>
        <v>3.3331431589889604E-2</v>
      </c>
    </row>
    <row r="538" spans="1:24" hidden="1" x14ac:dyDescent="0.25">
      <c r="A538" s="21" t="s">
        <v>173</v>
      </c>
      <c r="B538" s="21" t="s">
        <v>121</v>
      </c>
      <c r="C538" s="13">
        <v>114</v>
      </c>
      <c r="D538" s="13">
        <v>109</v>
      </c>
      <c r="E538" s="13">
        <v>101</v>
      </c>
      <c r="F538" s="13">
        <v>113</v>
      </c>
      <c r="G538" s="13">
        <v>124</v>
      </c>
      <c r="H538" s="13">
        <v>134</v>
      </c>
      <c r="I538" s="13">
        <v>137</v>
      </c>
      <c r="J538" s="13">
        <v>150</v>
      </c>
      <c r="K538" s="13">
        <v>171</v>
      </c>
      <c r="L538" s="13">
        <v>186</v>
      </c>
      <c r="M538" s="13">
        <v>205</v>
      </c>
      <c r="N538" s="13">
        <v>233</v>
      </c>
      <c r="O538" s="13">
        <v>264</v>
      </c>
      <c r="P538" s="13">
        <v>278</v>
      </c>
      <c r="Q538" s="13">
        <v>297</v>
      </c>
      <c r="R538" s="13">
        <v>317</v>
      </c>
      <c r="S538" s="13">
        <v>344</v>
      </c>
      <c r="T538" s="13">
        <v>371</v>
      </c>
      <c r="U538" s="13">
        <v>375</v>
      </c>
      <c r="V538" s="13">
        <v>388</v>
      </c>
      <c r="W538" s="13">
        <v>402</v>
      </c>
      <c r="X538" s="47">
        <f t="shared" si="344"/>
        <v>6.5040345999283211E-2</v>
      </c>
    </row>
    <row r="539" spans="1:24" hidden="1" x14ac:dyDescent="0.25">
      <c r="A539" s="21" t="s">
        <v>174</v>
      </c>
      <c r="B539" s="21" t="s">
        <v>121</v>
      </c>
      <c r="C539" s="13">
        <v>1825</v>
      </c>
      <c r="D539" s="13">
        <v>1991</v>
      </c>
      <c r="E539" s="13">
        <v>2102</v>
      </c>
      <c r="F539" s="13">
        <v>2259</v>
      </c>
      <c r="G539" s="13">
        <v>2433</v>
      </c>
      <c r="H539" s="13">
        <v>2630</v>
      </c>
      <c r="I539" s="13">
        <v>2754</v>
      </c>
      <c r="J539" s="13">
        <v>2920</v>
      </c>
      <c r="K539" s="13">
        <v>2990</v>
      </c>
      <c r="L539" s="13">
        <v>3239</v>
      </c>
      <c r="M539" s="13">
        <v>3324</v>
      </c>
      <c r="N539" s="13">
        <v>3413</v>
      </c>
      <c r="O539" s="13">
        <v>3705</v>
      </c>
      <c r="P539" s="13">
        <v>3802</v>
      </c>
      <c r="Q539" s="13">
        <v>3953</v>
      </c>
      <c r="R539" s="13">
        <v>4222</v>
      </c>
      <c r="S539" s="13">
        <v>4549</v>
      </c>
      <c r="T539" s="13">
        <v>4849</v>
      </c>
      <c r="U539" s="13">
        <v>4972</v>
      </c>
      <c r="V539" s="13">
        <v>5292</v>
      </c>
      <c r="W539" s="13">
        <v>5724</v>
      </c>
      <c r="X539" s="47">
        <f t="shared" si="344"/>
        <v>5.8819272836479364E-2</v>
      </c>
    </row>
    <row r="540" spans="1:24" hidden="1" x14ac:dyDescent="0.25">
      <c r="A540" s="21" t="s">
        <v>175</v>
      </c>
      <c r="B540" s="21" t="s">
        <v>121</v>
      </c>
      <c r="C540" s="13">
        <v>311</v>
      </c>
      <c r="D540" s="13">
        <v>325</v>
      </c>
      <c r="E540" s="13">
        <v>335</v>
      </c>
      <c r="F540" s="13">
        <v>358</v>
      </c>
      <c r="G540" s="13">
        <v>389</v>
      </c>
      <c r="H540" s="13">
        <v>433</v>
      </c>
      <c r="I540" s="13">
        <v>453</v>
      </c>
      <c r="J540" s="13">
        <v>492</v>
      </c>
      <c r="K540" s="13">
        <v>503</v>
      </c>
      <c r="L540" s="13">
        <v>507</v>
      </c>
      <c r="M540" s="13">
        <v>510</v>
      </c>
      <c r="N540" s="13">
        <v>518</v>
      </c>
      <c r="O540" s="13">
        <v>520</v>
      </c>
      <c r="P540" s="13">
        <v>546</v>
      </c>
      <c r="Q540" s="13">
        <v>578</v>
      </c>
      <c r="R540" s="13">
        <v>621</v>
      </c>
      <c r="S540" s="13">
        <v>662</v>
      </c>
      <c r="T540" s="13">
        <v>696</v>
      </c>
      <c r="U540" s="13">
        <v>708</v>
      </c>
      <c r="V540" s="13">
        <v>750</v>
      </c>
      <c r="W540" s="13">
        <v>854</v>
      </c>
      <c r="X540" s="47">
        <f t="shared" si="344"/>
        <v>5.1804135588291667E-2</v>
      </c>
    </row>
    <row r="541" spans="1:24" hidden="1" x14ac:dyDescent="0.25">
      <c r="A541" s="21" t="s">
        <v>176</v>
      </c>
      <c r="B541" s="21" t="s">
        <v>121</v>
      </c>
      <c r="C541" s="13">
        <v>276</v>
      </c>
      <c r="D541" s="13">
        <v>296</v>
      </c>
      <c r="E541" s="13">
        <v>329</v>
      </c>
      <c r="F541" s="13">
        <v>371</v>
      </c>
      <c r="G541" s="13">
        <v>392</v>
      </c>
      <c r="H541" s="13">
        <v>411</v>
      </c>
      <c r="I541" s="13">
        <v>409</v>
      </c>
      <c r="J541" s="13">
        <v>433</v>
      </c>
      <c r="K541" s="13">
        <v>450</v>
      </c>
      <c r="L541" s="13">
        <v>500</v>
      </c>
      <c r="M541" s="13">
        <v>542</v>
      </c>
      <c r="N541" s="13">
        <v>588</v>
      </c>
      <c r="O541" s="13">
        <v>658</v>
      </c>
      <c r="P541" s="13">
        <v>654</v>
      </c>
      <c r="Q541" s="13">
        <v>670</v>
      </c>
      <c r="R541" s="13">
        <v>653</v>
      </c>
      <c r="S541" s="13">
        <v>606</v>
      </c>
      <c r="T541" s="13">
        <v>602</v>
      </c>
      <c r="U541" s="13">
        <v>600</v>
      </c>
      <c r="V541" s="13">
        <v>640</v>
      </c>
      <c r="W541" s="13">
        <v>637</v>
      </c>
      <c r="X541" s="47">
        <f t="shared" si="344"/>
        <v>4.2705147488253825E-2</v>
      </c>
    </row>
    <row r="542" spans="1:24" hidden="1" x14ac:dyDescent="0.25">
      <c r="A542" s="21" t="s">
        <v>177</v>
      </c>
      <c r="B542" s="21" t="s">
        <v>121</v>
      </c>
      <c r="C542" s="13">
        <v>104</v>
      </c>
      <c r="D542" s="13">
        <v>115</v>
      </c>
      <c r="E542" s="13">
        <v>131</v>
      </c>
      <c r="F542" s="13">
        <v>134</v>
      </c>
      <c r="G542" s="13">
        <v>144</v>
      </c>
      <c r="H542" s="13">
        <v>149</v>
      </c>
      <c r="I542" s="13">
        <v>151</v>
      </c>
      <c r="J542" s="13">
        <v>158</v>
      </c>
      <c r="K542" s="13">
        <v>172</v>
      </c>
      <c r="L542" s="13">
        <v>181</v>
      </c>
      <c r="M542" s="13">
        <v>188</v>
      </c>
      <c r="N542" s="13">
        <v>201</v>
      </c>
      <c r="O542" s="13">
        <v>211</v>
      </c>
      <c r="P542" s="13">
        <v>220</v>
      </c>
      <c r="Q542" s="13">
        <v>242</v>
      </c>
      <c r="R542" s="13">
        <v>259</v>
      </c>
      <c r="S542" s="13">
        <v>277</v>
      </c>
      <c r="T542" s="13">
        <v>296</v>
      </c>
      <c r="U542" s="13">
        <v>306</v>
      </c>
      <c r="V542" s="13">
        <v>317</v>
      </c>
      <c r="W542" s="13">
        <v>351</v>
      </c>
      <c r="X542" s="47">
        <f t="shared" si="344"/>
        <v>6.2707361156802977E-2</v>
      </c>
    </row>
    <row r="543" spans="1:24" hidden="1" x14ac:dyDescent="0.25">
      <c r="A543" s="21" t="s">
        <v>178</v>
      </c>
      <c r="B543" s="21" t="s">
        <v>121</v>
      </c>
      <c r="C543" s="13">
        <v>997</v>
      </c>
      <c r="D543" s="13">
        <v>1093</v>
      </c>
      <c r="E543" s="13">
        <v>1180</v>
      </c>
      <c r="F543" s="13">
        <v>1224</v>
      </c>
      <c r="G543" s="13">
        <v>1255</v>
      </c>
      <c r="H543" s="13">
        <v>1285</v>
      </c>
      <c r="I543" s="13">
        <v>1316</v>
      </c>
      <c r="J543" s="13">
        <v>1358</v>
      </c>
      <c r="K543" s="13">
        <v>1412</v>
      </c>
      <c r="L543" s="13">
        <v>1486</v>
      </c>
      <c r="M543" s="13">
        <v>1507</v>
      </c>
      <c r="N543" s="13">
        <v>1576</v>
      </c>
      <c r="O543" s="13">
        <v>1656</v>
      </c>
      <c r="P543" s="13">
        <v>1709</v>
      </c>
      <c r="Q543" s="13">
        <v>1816</v>
      </c>
      <c r="R543" s="13">
        <v>1920</v>
      </c>
      <c r="S543" s="13">
        <v>2050</v>
      </c>
      <c r="T543" s="13">
        <v>2164</v>
      </c>
      <c r="U543" s="13">
        <v>2242</v>
      </c>
      <c r="V543" s="13">
        <v>2321</v>
      </c>
      <c r="W543" s="13">
        <v>2483</v>
      </c>
      <c r="X543" s="47">
        <f t="shared" si="344"/>
        <v>4.6680367126109124E-2</v>
      </c>
    </row>
    <row r="544" spans="1:24" hidden="1" x14ac:dyDescent="0.25">
      <c r="A544" s="21" t="s">
        <v>179</v>
      </c>
      <c r="B544" s="21" t="s">
        <v>121</v>
      </c>
      <c r="C544" s="13">
        <v>569</v>
      </c>
      <c r="D544" s="13">
        <v>662</v>
      </c>
      <c r="E544" s="13">
        <v>758</v>
      </c>
      <c r="F544" s="13">
        <v>852</v>
      </c>
      <c r="G544" s="13">
        <v>929</v>
      </c>
      <c r="H544" s="13">
        <v>978</v>
      </c>
      <c r="I544" s="13">
        <v>1103</v>
      </c>
      <c r="J544" s="13">
        <v>1166</v>
      </c>
      <c r="K544" s="13">
        <v>1178</v>
      </c>
      <c r="L544" s="13">
        <v>1208</v>
      </c>
      <c r="M544" s="13">
        <v>1207</v>
      </c>
      <c r="N544" s="13">
        <v>1240</v>
      </c>
      <c r="O544" s="13">
        <v>1235</v>
      </c>
      <c r="P544" s="13">
        <v>1206</v>
      </c>
      <c r="Q544" s="13">
        <v>1345</v>
      </c>
      <c r="R544" s="13">
        <v>1450</v>
      </c>
      <c r="S544" s="13">
        <v>1468</v>
      </c>
      <c r="T544" s="13">
        <v>1496</v>
      </c>
      <c r="U544" s="13">
        <v>1566</v>
      </c>
      <c r="V544" s="13">
        <v>1655</v>
      </c>
      <c r="W544" s="13">
        <v>1736</v>
      </c>
      <c r="X544" s="47">
        <f t="shared" si="344"/>
        <v>5.7357554950117517E-2</v>
      </c>
    </row>
    <row r="545" spans="1:24" hidden="1" x14ac:dyDescent="0.25">
      <c r="A545" s="43" t="s">
        <v>180</v>
      </c>
      <c r="B545" s="21" t="s">
        <v>121</v>
      </c>
      <c r="C545" s="13">
        <f t="shared" ref="C545:W545" si="345">C542+C541+C540+C538+C537</f>
        <v>914</v>
      </c>
      <c r="D545" s="13">
        <f t="shared" si="345"/>
        <v>950</v>
      </c>
      <c r="E545" s="13">
        <f t="shared" si="345"/>
        <v>1021</v>
      </c>
      <c r="F545" s="13">
        <f t="shared" si="345"/>
        <v>1101</v>
      </c>
      <c r="G545" s="13">
        <f t="shared" si="345"/>
        <v>1182</v>
      </c>
      <c r="H545" s="13">
        <f t="shared" si="345"/>
        <v>1265</v>
      </c>
      <c r="I545" s="13">
        <f t="shared" si="345"/>
        <v>1299</v>
      </c>
      <c r="J545" s="13">
        <f t="shared" si="345"/>
        <v>1395</v>
      </c>
      <c r="K545" s="13">
        <f t="shared" si="345"/>
        <v>1459</v>
      </c>
      <c r="L545" s="13">
        <f t="shared" si="345"/>
        <v>1539</v>
      </c>
      <c r="M545" s="13">
        <f t="shared" si="345"/>
        <v>1603</v>
      </c>
      <c r="N545" s="13">
        <f t="shared" si="345"/>
        <v>1701</v>
      </c>
      <c r="O545" s="13">
        <f t="shared" si="345"/>
        <v>1823</v>
      </c>
      <c r="P545" s="13">
        <f t="shared" si="345"/>
        <v>1873</v>
      </c>
      <c r="Q545" s="13">
        <f t="shared" si="345"/>
        <v>1966</v>
      </c>
      <c r="R545" s="13">
        <f t="shared" si="345"/>
        <v>2036</v>
      </c>
      <c r="S545" s="13">
        <f t="shared" si="345"/>
        <v>2081</v>
      </c>
      <c r="T545" s="13">
        <f t="shared" si="345"/>
        <v>2163</v>
      </c>
      <c r="U545" s="13">
        <f t="shared" si="345"/>
        <v>2199</v>
      </c>
      <c r="V545" s="13">
        <f t="shared" si="345"/>
        <v>2313</v>
      </c>
      <c r="W545" s="13">
        <f t="shared" si="345"/>
        <v>2454</v>
      </c>
      <c r="X545" s="47">
        <f t="shared" si="344"/>
        <v>5.0621824501339674E-2</v>
      </c>
    </row>
    <row r="546" spans="1:24" hidden="1" x14ac:dyDescent="0.25">
      <c r="A546" s="43" t="s">
        <v>181</v>
      </c>
      <c r="B546" s="21" t="s">
        <v>121</v>
      </c>
      <c r="C546" s="13">
        <f t="shared" ref="C546:W546" si="346">C545+C544+C543+C539+C536</f>
        <v>4458</v>
      </c>
      <c r="D546" s="13">
        <f t="shared" si="346"/>
        <v>4871</v>
      </c>
      <c r="E546" s="13">
        <f t="shared" si="346"/>
        <v>5250</v>
      </c>
      <c r="F546" s="13">
        <f t="shared" si="346"/>
        <v>5628</v>
      </c>
      <c r="G546" s="13">
        <f t="shared" si="346"/>
        <v>6013</v>
      </c>
      <c r="H546" s="13">
        <f t="shared" si="346"/>
        <v>6383</v>
      </c>
      <c r="I546" s="13">
        <f t="shared" si="346"/>
        <v>6708</v>
      </c>
      <c r="J546" s="13">
        <f t="shared" si="346"/>
        <v>7089</v>
      </c>
      <c r="K546" s="13">
        <f t="shared" si="346"/>
        <v>7310</v>
      </c>
      <c r="L546" s="13">
        <f t="shared" si="346"/>
        <v>7748</v>
      </c>
      <c r="M546" s="13">
        <f t="shared" si="346"/>
        <v>7920</v>
      </c>
      <c r="N546" s="13">
        <f t="shared" si="346"/>
        <v>8210</v>
      </c>
      <c r="O546" s="13">
        <f t="shared" si="346"/>
        <v>8712</v>
      </c>
      <c r="P546" s="13">
        <f t="shared" si="346"/>
        <v>8891</v>
      </c>
      <c r="Q546" s="13">
        <f t="shared" si="346"/>
        <v>9386</v>
      </c>
      <c r="R546" s="13">
        <f t="shared" si="346"/>
        <v>9947</v>
      </c>
      <c r="S546" s="13">
        <f t="shared" si="346"/>
        <v>10488</v>
      </c>
      <c r="T546" s="13">
        <f t="shared" si="346"/>
        <v>11017</v>
      </c>
      <c r="U546" s="13">
        <f t="shared" si="346"/>
        <v>11338</v>
      </c>
      <c r="V546" s="13">
        <f t="shared" si="346"/>
        <v>11951</v>
      </c>
      <c r="W546" s="13">
        <f t="shared" si="346"/>
        <v>12767</v>
      </c>
      <c r="X546" s="47">
        <f t="shared" si="344"/>
        <v>5.4016573199480167E-2</v>
      </c>
    </row>
    <row r="547" spans="1:24" hidden="1" x14ac:dyDescent="0.25">
      <c r="A547" s="21" t="s">
        <v>171</v>
      </c>
      <c r="B547" s="21" t="s">
        <v>100</v>
      </c>
      <c r="C547" s="13">
        <v>272</v>
      </c>
      <c r="D547" s="13">
        <v>268</v>
      </c>
      <c r="E547" s="13">
        <v>286</v>
      </c>
      <c r="F547" s="13">
        <v>307</v>
      </c>
      <c r="G547" s="13">
        <v>315</v>
      </c>
      <c r="H547" s="13">
        <v>328</v>
      </c>
      <c r="I547" s="13">
        <v>345</v>
      </c>
      <c r="J547" s="13">
        <v>363</v>
      </c>
      <c r="K547" s="13">
        <v>383</v>
      </c>
      <c r="L547" s="13">
        <v>397</v>
      </c>
      <c r="M547" s="13">
        <v>429</v>
      </c>
      <c r="N547" s="13">
        <v>445</v>
      </c>
      <c r="O547" s="13">
        <v>394</v>
      </c>
      <c r="P547" s="13">
        <v>443</v>
      </c>
      <c r="Q547" s="13">
        <v>444</v>
      </c>
      <c r="R547" s="13">
        <v>451</v>
      </c>
      <c r="S547" s="13">
        <v>456</v>
      </c>
      <c r="T547" s="13">
        <v>447</v>
      </c>
      <c r="U547" s="13">
        <v>468</v>
      </c>
      <c r="V547" s="13">
        <v>475</v>
      </c>
      <c r="W547" s="13">
        <v>485</v>
      </c>
      <c r="X547" s="47">
        <f t="shared" ref="X547:X557" si="347">_xlfn.RRI(20,C547,W547)</f>
        <v>2.9339507023139477E-2</v>
      </c>
    </row>
    <row r="548" spans="1:24" hidden="1" x14ac:dyDescent="0.25">
      <c r="A548" s="21" t="s">
        <v>172</v>
      </c>
      <c r="B548" s="21" t="s">
        <v>100</v>
      </c>
      <c r="C548" s="13">
        <v>72</v>
      </c>
      <c r="D548" s="13">
        <v>70</v>
      </c>
      <c r="E548" s="13">
        <v>81</v>
      </c>
      <c r="F548" s="13">
        <v>83</v>
      </c>
      <c r="G548" s="13">
        <v>89</v>
      </c>
      <c r="H548" s="13">
        <v>97</v>
      </c>
      <c r="I548" s="13">
        <v>108</v>
      </c>
      <c r="J548" s="13">
        <v>118</v>
      </c>
      <c r="K548" s="13">
        <v>115</v>
      </c>
      <c r="L548" s="13">
        <v>114</v>
      </c>
      <c r="M548" s="13">
        <v>108</v>
      </c>
      <c r="N548" s="13">
        <v>110</v>
      </c>
      <c r="O548" s="13">
        <v>118</v>
      </c>
      <c r="P548" s="13">
        <v>122</v>
      </c>
      <c r="Q548" s="13">
        <v>125</v>
      </c>
      <c r="R548" s="13">
        <v>131</v>
      </c>
      <c r="S548" s="13">
        <v>135</v>
      </c>
      <c r="T548" s="13">
        <v>137</v>
      </c>
      <c r="U548" s="13">
        <v>143</v>
      </c>
      <c r="V548" s="13">
        <v>149</v>
      </c>
      <c r="W548" s="13">
        <v>142</v>
      </c>
      <c r="X548" s="47">
        <f t="shared" si="347"/>
        <v>3.4541203637378448E-2</v>
      </c>
    </row>
    <row r="549" spans="1:24" hidden="1" x14ac:dyDescent="0.25">
      <c r="A549" s="21" t="s">
        <v>173</v>
      </c>
      <c r="B549" s="21" t="s">
        <v>100</v>
      </c>
      <c r="C549" s="13">
        <v>90</v>
      </c>
      <c r="D549" s="13">
        <v>84</v>
      </c>
      <c r="E549" s="13">
        <v>86</v>
      </c>
      <c r="F549" s="13">
        <v>96</v>
      </c>
      <c r="G549" s="13">
        <v>112</v>
      </c>
      <c r="H549" s="13">
        <v>129</v>
      </c>
      <c r="I549" s="13">
        <v>143</v>
      </c>
      <c r="J549" s="13">
        <v>161</v>
      </c>
      <c r="K549" s="13">
        <v>168</v>
      </c>
      <c r="L549" s="13">
        <v>182</v>
      </c>
      <c r="M549" s="13">
        <v>186</v>
      </c>
      <c r="N549" s="13">
        <v>196</v>
      </c>
      <c r="O549" s="13">
        <v>211</v>
      </c>
      <c r="P549" s="13">
        <v>227</v>
      </c>
      <c r="Q549" s="13">
        <v>233</v>
      </c>
      <c r="R549" s="13">
        <v>243</v>
      </c>
      <c r="S549" s="13">
        <v>251</v>
      </c>
      <c r="T549" s="13">
        <v>259</v>
      </c>
      <c r="U549" s="13">
        <v>273</v>
      </c>
      <c r="V549" s="13">
        <v>275</v>
      </c>
      <c r="W549" s="13">
        <v>300</v>
      </c>
      <c r="X549" s="47">
        <f t="shared" si="347"/>
        <v>6.204749093696349E-2</v>
      </c>
    </row>
    <row r="550" spans="1:24" hidden="1" x14ac:dyDescent="0.25">
      <c r="A550" s="21" t="s">
        <v>174</v>
      </c>
      <c r="B550" s="21" t="s">
        <v>100</v>
      </c>
      <c r="C550" s="13">
        <v>1515</v>
      </c>
      <c r="D550" s="13">
        <v>1648</v>
      </c>
      <c r="E550" s="13">
        <v>1822</v>
      </c>
      <c r="F550" s="13">
        <v>1966</v>
      </c>
      <c r="G550" s="13">
        <v>2105</v>
      </c>
      <c r="H550" s="13">
        <v>2229</v>
      </c>
      <c r="I550" s="13">
        <v>2393</v>
      </c>
      <c r="J550" s="13">
        <v>2506</v>
      </c>
      <c r="K550" s="13">
        <v>2607</v>
      </c>
      <c r="L550" s="13">
        <v>2760</v>
      </c>
      <c r="M550" s="13">
        <v>2906</v>
      </c>
      <c r="N550" s="13">
        <v>2978</v>
      </c>
      <c r="O550" s="13">
        <v>3027</v>
      </c>
      <c r="P550" s="13">
        <v>3033</v>
      </c>
      <c r="Q550" s="13">
        <v>3214</v>
      </c>
      <c r="R550" s="13">
        <v>3352</v>
      </c>
      <c r="S550" s="13">
        <v>3425</v>
      </c>
      <c r="T550" s="13">
        <v>3538</v>
      </c>
      <c r="U550" s="13">
        <v>3571</v>
      </c>
      <c r="V550" s="13">
        <v>3871</v>
      </c>
      <c r="W550" s="13">
        <v>3975</v>
      </c>
      <c r="X550" s="47">
        <f t="shared" si="347"/>
        <v>4.9412480784418511E-2</v>
      </c>
    </row>
    <row r="551" spans="1:24" hidden="1" x14ac:dyDescent="0.25">
      <c r="A551" s="21" t="s">
        <v>175</v>
      </c>
      <c r="B551" s="21" t="s">
        <v>100</v>
      </c>
      <c r="C551" s="13">
        <v>367</v>
      </c>
      <c r="D551" s="13">
        <v>386</v>
      </c>
      <c r="E551" s="13">
        <v>386</v>
      </c>
      <c r="F551" s="13">
        <v>407</v>
      </c>
      <c r="G551" s="13">
        <v>421</v>
      </c>
      <c r="H551" s="13">
        <v>440</v>
      </c>
      <c r="I551" s="13">
        <v>451</v>
      </c>
      <c r="J551" s="13">
        <v>474</v>
      </c>
      <c r="K551" s="13">
        <v>490</v>
      </c>
      <c r="L551" s="13">
        <v>510</v>
      </c>
      <c r="M551" s="13">
        <v>522</v>
      </c>
      <c r="N551" s="13">
        <v>528</v>
      </c>
      <c r="O551" s="13">
        <v>541</v>
      </c>
      <c r="P551" s="13">
        <v>531</v>
      </c>
      <c r="Q551" s="13">
        <v>541</v>
      </c>
      <c r="R551" s="13">
        <v>546</v>
      </c>
      <c r="S551" s="13">
        <v>533</v>
      </c>
      <c r="T551" s="13">
        <v>519</v>
      </c>
      <c r="U551" s="13">
        <v>521</v>
      </c>
      <c r="V551" s="13">
        <v>521</v>
      </c>
      <c r="W551" s="13">
        <v>599</v>
      </c>
      <c r="X551" s="47">
        <f t="shared" si="347"/>
        <v>2.4797454300204302E-2</v>
      </c>
    </row>
    <row r="552" spans="1:24" hidden="1" x14ac:dyDescent="0.25">
      <c r="A552" s="21" t="s">
        <v>176</v>
      </c>
      <c r="B552" s="21" t="s">
        <v>100</v>
      </c>
      <c r="C552" s="13">
        <v>266</v>
      </c>
      <c r="D552" s="13">
        <v>322</v>
      </c>
      <c r="E552" s="13">
        <v>307</v>
      </c>
      <c r="F552" s="13">
        <v>310</v>
      </c>
      <c r="G552" s="13">
        <v>354</v>
      </c>
      <c r="H552" s="13">
        <v>366</v>
      </c>
      <c r="I552" s="13">
        <v>355</v>
      </c>
      <c r="J552" s="13">
        <v>358</v>
      </c>
      <c r="K552" s="13">
        <v>355</v>
      </c>
      <c r="L552" s="13">
        <v>364</v>
      </c>
      <c r="M552" s="13">
        <v>328</v>
      </c>
      <c r="N552" s="13">
        <v>360</v>
      </c>
      <c r="O552" s="13">
        <v>366</v>
      </c>
      <c r="P552" s="13">
        <v>377</v>
      </c>
      <c r="Q552" s="13">
        <v>384</v>
      </c>
      <c r="R552" s="13">
        <v>399</v>
      </c>
      <c r="S552" s="13">
        <v>398</v>
      </c>
      <c r="T552" s="13">
        <v>422</v>
      </c>
      <c r="U552" s="13">
        <v>443</v>
      </c>
      <c r="V552" s="13">
        <v>455</v>
      </c>
      <c r="W552" s="13">
        <v>486</v>
      </c>
      <c r="X552" s="47">
        <f t="shared" si="347"/>
        <v>3.0594289300399868E-2</v>
      </c>
    </row>
    <row r="553" spans="1:24" hidden="1" x14ac:dyDescent="0.25">
      <c r="A553" s="21" t="s">
        <v>177</v>
      </c>
      <c r="B553" s="21" t="s">
        <v>100</v>
      </c>
      <c r="C553" s="13">
        <v>129</v>
      </c>
      <c r="D553" s="13">
        <v>139</v>
      </c>
      <c r="E553" s="13">
        <v>144</v>
      </c>
      <c r="F553" s="13">
        <v>154</v>
      </c>
      <c r="G553" s="13">
        <v>167</v>
      </c>
      <c r="H553" s="13">
        <v>183</v>
      </c>
      <c r="I553" s="13">
        <v>185</v>
      </c>
      <c r="J553" s="13">
        <v>198</v>
      </c>
      <c r="K553" s="13">
        <v>207</v>
      </c>
      <c r="L553" s="13">
        <v>207</v>
      </c>
      <c r="M553" s="13">
        <v>212</v>
      </c>
      <c r="N553" s="13">
        <v>223</v>
      </c>
      <c r="O553" s="13">
        <v>235</v>
      </c>
      <c r="P553" s="13">
        <v>240</v>
      </c>
      <c r="Q553" s="13">
        <v>250</v>
      </c>
      <c r="R553" s="13">
        <v>255</v>
      </c>
      <c r="S553" s="13">
        <v>260</v>
      </c>
      <c r="T553" s="13">
        <v>265</v>
      </c>
      <c r="U553" s="13">
        <v>288</v>
      </c>
      <c r="V553" s="13">
        <v>303</v>
      </c>
      <c r="W553" s="13">
        <v>326</v>
      </c>
      <c r="X553" s="47">
        <f t="shared" si="347"/>
        <v>4.7445401570766155E-2</v>
      </c>
    </row>
    <row r="554" spans="1:24" hidden="1" x14ac:dyDescent="0.25">
      <c r="A554" s="21" t="s">
        <v>178</v>
      </c>
      <c r="B554" s="21" t="s">
        <v>100</v>
      </c>
      <c r="C554" s="13">
        <v>1077</v>
      </c>
      <c r="D554" s="13">
        <v>1235</v>
      </c>
      <c r="E554" s="13">
        <v>1343</v>
      </c>
      <c r="F554" s="13">
        <v>1414</v>
      </c>
      <c r="G554" s="13">
        <v>1484</v>
      </c>
      <c r="H554" s="13">
        <v>1611</v>
      </c>
      <c r="I554" s="13">
        <v>1735</v>
      </c>
      <c r="J554" s="13">
        <v>1834</v>
      </c>
      <c r="K554" s="13">
        <v>1919</v>
      </c>
      <c r="L554" s="13">
        <v>1950</v>
      </c>
      <c r="M554" s="13">
        <v>1951</v>
      </c>
      <c r="N554" s="13">
        <v>1997</v>
      </c>
      <c r="O554" s="13">
        <v>2029</v>
      </c>
      <c r="P554" s="13">
        <v>2034</v>
      </c>
      <c r="Q554" s="13">
        <v>2158</v>
      </c>
      <c r="R554" s="13">
        <v>2237</v>
      </c>
      <c r="S554" s="13">
        <v>2353</v>
      </c>
      <c r="T554" s="13">
        <v>2470</v>
      </c>
      <c r="U554" s="13">
        <v>2556</v>
      </c>
      <c r="V554" s="13">
        <v>2590</v>
      </c>
      <c r="W554" s="13">
        <v>2628</v>
      </c>
      <c r="X554" s="47">
        <f t="shared" si="347"/>
        <v>4.5611817223138784E-2</v>
      </c>
    </row>
    <row r="555" spans="1:24" hidden="1" x14ac:dyDescent="0.25">
      <c r="A555" s="21" t="s">
        <v>179</v>
      </c>
      <c r="B555" s="21" t="s">
        <v>100</v>
      </c>
      <c r="C555" s="13">
        <v>526</v>
      </c>
      <c r="D555" s="13">
        <v>591</v>
      </c>
      <c r="E555" s="13">
        <v>630</v>
      </c>
      <c r="F555" s="13">
        <v>673</v>
      </c>
      <c r="G555" s="13">
        <v>719</v>
      </c>
      <c r="H555" s="13">
        <v>756</v>
      </c>
      <c r="I555" s="13">
        <v>840</v>
      </c>
      <c r="J555" s="13">
        <v>872</v>
      </c>
      <c r="K555" s="13">
        <v>904</v>
      </c>
      <c r="L555" s="13">
        <v>956</v>
      </c>
      <c r="M555" s="13">
        <v>963</v>
      </c>
      <c r="N555" s="13">
        <v>987</v>
      </c>
      <c r="O555" s="13">
        <v>984</v>
      </c>
      <c r="P555" s="13">
        <v>977</v>
      </c>
      <c r="Q555" s="13">
        <v>1022</v>
      </c>
      <c r="R555" s="13">
        <v>1041</v>
      </c>
      <c r="S555" s="13">
        <v>999</v>
      </c>
      <c r="T555" s="13">
        <v>962</v>
      </c>
      <c r="U555" s="13">
        <v>981</v>
      </c>
      <c r="V555" s="13">
        <v>1014</v>
      </c>
      <c r="W555" s="13">
        <v>1040</v>
      </c>
      <c r="X555" s="47">
        <f t="shared" si="347"/>
        <v>3.4671245404810813E-2</v>
      </c>
    </row>
    <row r="556" spans="1:24" hidden="1" x14ac:dyDescent="0.25">
      <c r="A556" s="43" t="s">
        <v>180</v>
      </c>
      <c r="B556" s="21" t="s">
        <v>100</v>
      </c>
      <c r="C556" s="13">
        <f t="shared" ref="C556:W556" si="348">C553+C552+C551+C549+C548</f>
        <v>924</v>
      </c>
      <c r="D556" s="13">
        <f t="shared" si="348"/>
        <v>1001</v>
      </c>
      <c r="E556" s="13">
        <f t="shared" si="348"/>
        <v>1004</v>
      </c>
      <c r="F556" s="13">
        <f t="shared" si="348"/>
        <v>1050</v>
      </c>
      <c r="G556" s="13">
        <f t="shared" si="348"/>
        <v>1143</v>
      </c>
      <c r="H556" s="13">
        <f t="shared" si="348"/>
        <v>1215</v>
      </c>
      <c r="I556" s="13">
        <f t="shared" si="348"/>
        <v>1242</v>
      </c>
      <c r="J556" s="13">
        <f t="shared" si="348"/>
        <v>1309</v>
      </c>
      <c r="K556" s="13">
        <f t="shared" si="348"/>
        <v>1335</v>
      </c>
      <c r="L556" s="13">
        <f t="shared" si="348"/>
        <v>1377</v>
      </c>
      <c r="M556" s="13">
        <f t="shared" si="348"/>
        <v>1356</v>
      </c>
      <c r="N556" s="13">
        <f t="shared" si="348"/>
        <v>1417</v>
      </c>
      <c r="O556" s="13">
        <f t="shared" si="348"/>
        <v>1471</v>
      </c>
      <c r="P556" s="13">
        <f t="shared" si="348"/>
        <v>1497</v>
      </c>
      <c r="Q556" s="13">
        <f t="shared" si="348"/>
        <v>1533</v>
      </c>
      <c r="R556" s="13">
        <f t="shared" si="348"/>
        <v>1574</v>
      </c>
      <c r="S556" s="13">
        <f t="shared" si="348"/>
        <v>1577</v>
      </c>
      <c r="T556" s="13">
        <f t="shared" si="348"/>
        <v>1602</v>
      </c>
      <c r="U556" s="13">
        <f t="shared" si="348"/>
        <v>1668</v>
      </c>
      <c r="V556" s="13">
        <f t="shared" si="348"/>
        <v>1703</v>
      </c>
      <c r="W556" s="13">
        <f t="shared" si="348"/>
        <v>1853</v>
      </c>
      <c r="X556" s="47">
        <f t="shared" si="347"/>
        <v>3.5404796239155267E-2</v>
      </c>
    </row>
    <row r="557" spans="1:24" hidden="1" x14ac:dyDescent="0.25">
      <c r="A557" s="43" t="s">
        <v>181</v>
      </c>
      <c r="B557" s="21" t="s">
        <v>100</v>
      </c>
      <c r="C557" s="13">
        <f t="shared" ref="C557:W557" si="349">C556+C555+C554+C550+C547</f>
        <v>4314</v>
      </c>
      <c r="D557" s="13">
        <f t="shared" si="349"/>
        <v>4743</v>
      </c>
      <c r="E557" s="13">
        <f t="shared" si="349"/>
        <v>5085</v>
      </c>
      <c r="F557" s="13">
        <f t="shared" si="349"/>
        <v>5410</v>
      </c>
      <c r="G557" s="13">
        <f t="shared" si="349"/>
        <v>5766</v>
      </c>
      <c r="H557" s="13">
        <f t="shared" si="349"/>
        <v>6139</v>
      </c>
      <c r="I557" s="13">
        <f t="shared" si="349"/>
        <v>6555</v>
      </c>
      <c r="J557" s="13">
        <f t="shared" si="349"/>
        <v>6884</v>
      </c>
      <c r="K557" s="13">
        <f t="shared" si="349"/>
        <v>7148</v>
      </c>
      <c r="L557" s="13">
        <f t="shared" si="349"/>
        <v>7440</v>
      </c>
      <c r="M557" s="13">
        <f t="shared" si="349"/>
        <v>7605</v>
      </c>
      <c r="N557" s="13">
        <f t="shared" si="349"/>
        <v>7824</v>
      </c>
      <c r="O557" s="13">
        <f t="shared" si="349"/>
        <v>7905</v>
      </c>
      <c r="P557" s="13">
        <f t="shared" si="349"/>
        <v>7984</v>
      </c>
      <c r="Q557" s="13">
        <f t="shared" si="349"/>
        <v>8371</v>
      </c>
      <c r="R557" s="13">
        <f t="shared" si="349"/>
        <v>8655</v>
      </c>
      <c r="S557" s="13">
        <f t="shared" si="349"/>
        <v>8810</v>
      </c>
      <c r="T557" s="13">
        <f t="shared" si="349"/>
        <v>9019</v>
      </c>
      <c r="U557" s="13">
        <f t="shared" si="349"/>
        <v>9244</v>
      </c>
      <c r="V557" s="13">
        <f t="shared" si="349"/>
        <v>9653</v>
      </c>
      <c r="W557" s="13">
        <f t="shared" si="349"/>
        <v>9981</v>
      </c>
      <c r="X557" s="47">
        <f t="shared" si="347"/>
        <v>4.2832831833551133E-2</v>
      </c>
    </row>
    <row r="558" spans="1:24" hidden="1" x14ac:dyDescent="0.25">
      <c r="A558" s="21" t="s">
        <v>171</v>
      </c>
      <c r="B558" s="21" t="s">
        <v>132</v>
      </c>
      <c r="C558" s="13">
        <v>203</v>
      </c>
      <c r="D558" s="13">
        <v>228</v>
      </c>
      <c r="E558" s="13">
        <v>243</v>
      </c>
      <c r="F558" s="13">
        <v>246</v>
      </c>
      <c r="G558" s="13">
        <v>264</v>
      </c>
      <c r="H558" s="13">
        <v>292</v>
      </c>
      <c r="I558" s="13">
        <v>304</v>
      </c>
      <c r="J558" s="13">
        <v>346</v>
      </c>
      <c r="K558" s="13">
        <v>361</v>
      </c>
      <c r="L558" s="13">
        <v>359</v>
      </c>
      <c r="M558" s="13">
        <v>378</v>
      </c>
      <c r="N558" s="13">
        <v>380</v>
      </c>
      <c r="O558" s="13">
        <v>404</v>
      </c>
      <c r="P558" s="13">
        <v>398</v>
      </c>
      <c r="Q558" s="13">
        <v>427</v>
      </c>
      <c r="R558" s="13">
        <v>439</v>
      </c>
      <c r="S558" s="13">
        <v>475</v>
      </c>
      <c r="T558" s="13">
        <v>488</v>
      </c>
      <c r="U558" s="13">
        <v>507</v>
      </c>
      <c r="V558" s="13">
        <v>516</v>
      </c>
      <c r="W558" s="13">
        <v>559</v>
      </c>
      <c r="X558" s="47">
        <f t="shared" ref="X558:X568" si="350">_xlfn.RRI(20,C558,W558)</f>
        <v>5.1951672640513591E-2</v>
      </c>
    </row>
    <row r="559" spans="1:24" hidden="1" x14ac:dyDescent="0.25">
      <c r="A559" s="21" t="s">
        <v>172</v>
      </c>
      <c r="B559" s="21" t="s">
        <v>132</v>
      </c>
      <c r="C559" s="13">
        <v>103</v>
      </c>
      <c r="D559" s="13">
        <v>96</v>
      </c>
      <c r="E559" s="13">
        <v>108</v>
      </c>
      <c r="F559" s="13">
        <v>106</v>
      </c>
      <c r="G559" s="13">
        <v>107</v>
      </c>
      <c r="H559" s="13">
        <v>110</v>
      </c>
      <c r="I559" s="13">
        <v>117</v>
      </c>
      <c r="J559" s="13">
        <v>122</v>
      </c>
      <c r="K559" s="13">
        <v>123</v>
      </c>
      <c r="L559" s="13">
        <v>112</v>
      </c>
      <c r="M559" s="13">
        <v>108</v>
      </c>
      <c r="N559" s="13">
        <v>112</v>
      </c>
      <c r="O559" s="13">
        <v>121</v>
      </c>
      <c r="P559" s="13">
        <v>124</v>
      </c>
      <c r="Q559" s="13">
        <v>130</v>
      </c>
      <c r="R559" s="13">
        <v>132</v>
      </c>
      <c r="S559" s="13">
        <v>131</v>
      </c>
      <c r="T559" s="13">
        <v>135</v>
      </c>
      <c r="U559" s="13">
        <v>145</v>
      </c>
      <c r="V559" s="13">
        <v>152</v>
      </c>
      <c r="W559" s="13">
        <v>141</v>
      </c>
      <c r="X559" s="47">
        <f t="shared" si="350"/>
        <v>1.582546207994473E-2</v>
      </c>
    </row>
    <row r="560" spans="1:24" hidden="1" x14ac:dyDescent="0.25">
      <c r="A560" s="21" t="s">
        <v>173</v>
      </c>
      <c r="B560" s="21" t="s">
        <v>132</v>
      </c>
      <c r="C560" s="13">
        <v>45</v>
      </c>
      <c r="D560" s="13">
        <v>50</v>
      </c>
      <c r="E560" s="13">
        <v>54</v>
      </c>
      <c r="F560" s="13">
        <v>60</v>
      </c>
      <c r="G560" s="13">
        <v>63</v>
      </c>
      <c r="H560" s="13">
        <v>68</v>
      </c>
      <c r="I560" s="13">
        <v>63</v>
      </c>
      <c r="J560" s="13">
        <v>61</v>
      </c>
      <c r="K560" s="13">
        <v>61</v>
      </c>
      <c r="L560" s="13">
        <v>68</v>
      </c>
      <c r="M560" s="13">
        <v>71</v>
      </c>
      <c r="N560" s="13">
        <v>72</v>
      </c>
      <c r="O560" s="13">
        <v>74</v>
      </c>
      <c r="P560" s="13">
        <v>73</v>
      </c>
      <c r="Q560" s="13">
        <v>79</v>
      </c>
      <c r="R560" s="13">
        <v>81</v>
      </c>
      <c r="S560" s="13">
        <v>87</v>
      </c>
      <c r="T560" s="13">
        <v>102</v>
      </c>
      <c r="U560" s="13">
        <v>105</v>
      </c>
      <c r="V560" s="13">
        <v>112</v>
      </c>
      <c r="W560" s="13">
        <v>125</v>
      </c>
      <c r="X560" s="47">
        <f t="shared" si="350"/>
        <v>5.2409779148925306E-2</v>
      </c>
    </row>
    <row r="561" spans="1:24" hidden="1" x14ac:dyDescent="0.25">
      <c r="A561" s="21" t="s">
        <v>174</v>
      </c>
      <c r="B561" s="21" t="s">
        <v>132</v>
      </c>
      <c r="C561" s="13">
        <v>1633</v>
      </c>
      <c r="D561" s="13">
        <v>1743</v>
      </c>
      <c r="E561" s="13">
        <v>1887</v>
      </c>
      <c r="F561" s="13">
        <v>2010</v>
      </c>
      <c r="G561" s="13">
        <v>2135</v>
      </c>
      <c r="H561" s="13">
        <v>2347</v>
      </c>
      <c r="I561" s="13">
        <v>2543</v>
      </c>
      <c r="J561" s="13">
        <v>2745</v>
      </c>
      <c r="K561" s="13">
        <v>2841</v>
      </c>
      <c r="L561" s="13">
        <v>2985</v>
      </c>
      <c r="M561" s="13">
        <v>3213</v>
      </c>
      <c r="N561" s="13">
        <v>3343</v>
      </c>
      <c r="O561" s="13">
        <v>3477</v>
      </c>
      <c r="P561" s="13">
        <v>3619</v>
      </c>
      <c r="Q561" s="13">
        <v>3847</v>
      </c>
      <c r="R561" s="13">
        <v>4096</v>
      </c>
      <c r="S561" s="13">
        <v>4271</v>
      </c>
      <c r="T561" s="13">
        <v>4621</v>
      </c>
      <c r="U561" s="13">
        <v>4744</v>
      </c>
      <c r="V561" s="13">
        <v>4873</v>
      </c>
      <c r="W561" s="13">
        <v>5329</v>
      </c>
      <c r="X561" s="47">
        <f t="shared" si="350"/>
        <v>6.0920830958212768E-2</v>
      </c>
    </row>
    <row r="562" spans="1:24" hidden="1" x14ac:dyDescent="0.25">
      <c r="A562" s="21" t="s">
        <v>175</v>
      </c>
      <c r="B562" s="21" t="s">
        <v>132</v>
      </c>
      <c r="C562" s="13">
        <v>220</v>
      </c>
      <c r="D562" s="13">
        <v>244</v>
      </c>
      <c r="E562" s="13">
        <v>249</v>
      </c>
      <c r="F562" s="13">
        <v>266</v>
      </c>
      <c r="G562" s="13">
        <v>283</v>
      </c>
      <c r="H562" s="13">
        <v>305</v>
      </c>
      <c r="I562" s="13">
        <v>309</v>
      </c>
      <c r="J562" s="13">
        <v>322</v>
      </c>
      <c r="K562" s="13">
        <v>335</v>
      </c>
      <c r="L562" s="13">
        <v>349</v>
      </c>
      <c r="M562" s="13">
        <v>362</v>
      </c>
      <c r="N562" s="13">
        <v>377</v>
      </c>
      <c r="O562" s="13">
        <v>387</v>
      </c>
      <c r="P562" s="13">
        <v>397</v>
      </c>
      <c r="Q562" s="13">
        <v>406</v>
      </c>
      <c r="R562" s="13">
        <v>384</v>
      </c>
      <c r="S562" s="13">
        <v>420</v>
      </c>
      <c r="T562" s="13">
        <v>449</v>
      </c>
      <c r="U562" s="13">
        <v>454</v>
      </c>
      <c r="V562" s="13">
        <v>466</v>
      </c>
      <c r="W562" s="13">
        <v>532</v>
      </c>
      <c r="X562" s="47">
        <f t="shared" si="350"/>
        <v>4.5139947130733216E-2</v>
      </c>
    </row>
    <row r="563" spans="1:24" hidden="1" x14ac:dyDescent="0.25">
      <c r="A563" s="21" t="s">
        <v>176</v>
      </c>
      <c r="B563" s="21" t="s">
        <v>132</v>
      </c>
      <c r="C563" s="13">
        <v>245</v>
      </c>
      <c r="D563" s="13">
        <v>266</v>
      </c>
      <c r="E563" s="13">
        <v>310</v>
      </c>
      <c r="F563" s="13">
        <v>340</v>
      </c>
      <c r="G563" s="13">
        <v>360</v>
      </c>
      <c r="H563" s="13">
        <v>382</v>
      </c>
      <c r="I563" s="13">
        <v>411</v>
      </c>
      <c r="J563" s="13">
        <v>418</v>
      </c>
      <c r="K563" s="13">
        <v>432</v>
      </c>
      <c r="L563" s="13">
        <v>450</v>
      </c>
      <c r="M563" s="13">
        <v>441</v>
      </c>
      <c r="N563" s="13">
        <v>467</v>
      </c>
      <c r="O563" s="13">
        <v>468</v>
      </c>
      <c r="P563" s="13">
        <v>473</v>
      </c>
      <c r="Q563" s="13">
        <v>476</v>
      </c>
      <c r="R563" s="13">
        <v>492</v>
      </c>
      <c r="S563" s="13">
        <v>523</v>
      </c>
      <c r="T563" s="13">
        <v>572</v>
      </c>
      <c r="U563" s="13">
        <v>592</v>
      </c>
      <c r="V563" s="13">
        <v>618</v>
      </c>
      <c r="W563" s="13">
        <v>630</v>
      </c>
      <c r="X563" s="47">
        <f t="shared" si="350"/>
        <v>4.8355850682529899E-2</v>
      </c>
    </row>
    <row r="564" spans="1:24" hidden="1" x14ac:dyDescent="0.25">
      <c r="A564" s="21" t="s">
        <v>177</v>
      </c>
      <c r="B564" s="21" t="s">
        <v>132</v>
      </c>
      <c r="C564" s="13">
        <v>151</v>
      </c>
      <c r="D564" s="13">
        <v>166</v>
      </c>
      <c r="E564" s="13">
        <v>177</v>
      </c>
      <c r="F564" s="13">
        <v>200</v>
      </c>
      <c r="G564" s="13">
        <v>222</v>
      </c>
      <c r="H564" s="13">
        <v>223</v>
      </c>
      <c r="I564" s="13">
        <v>237</v>
      </c>
      <c r="J564" s="13">
        <v>256</v>
      </c>
      <c r="K564" s="13">
        <v>285</v>
      </c>
      <c r="L564" s="13">
        <v>292</v>
      </c>
      <c r="M564" s="13">
        <v>304</v>
      </c>
      <c r="N564" s="13">
        <v>332</v>
      </c>
      <c r="O564" s="13">
        <v>368</v>
      </c>
      <c r="P564" s="13">
        <v>359</v>
      </c>
      <c r="Q564" s="13">
        <v>375</v>
      </c>
      <c r="R564" s="13">
        <v>410</v>
      </c>
      <c r="S564" s="13">
        <v>426</v>
      </c>
      <c r="T564" s="13">
        <v>449</v>
      </c>
      <c r="U564" s="13">
        <v>493</v>
      </c>
      <c r="V564" s="13">
        <v>530</v>
      </c>
      <c r="W564" s="13">
        <v>598</v>
      </c>
      <c r="X564" s="47">
        <f t="shared" si="350"/>
        <v>7.1238596526172371E-2</v>
      </c>
    </row>
    <row r="565" spans="1:24" hidden="1" x14ac:dyDescent="0.25">
      <c r="A565" s="21" t="s">
        <v>178</v>
      </c>
      <c r="B565" s="21" t="s">
        <v>132</v>
      </c>
      <c r="C565" s="13">
        <v>951</v>
      </c>
      <c r="D565" s="13">
        <v>1016</v>
      </c>
      <c r="E565" s="13">
        <v>1155</v>
      </c>
      <c r="F565" s="13">
        <v>1208</v>
      </c>
      <c r="G565" s="13">
        <v>1240</v>
      </c>
      <c r="H565" s="13">
        <v>1307</v>
      </c>
      <c r="I565" s="13">
        <v>1393</v>
      </c>
      <c r="J565" s="13">
        <v>1468</v>
      </c>
      <c r="K565" s="13">
        <v>1559</v>
      </c>
      <c r="L565" s="13">
        <v>1558</v>
      </c>
      <c r="M565" s="13">
        <v>1631</v>
      </c>
      <c r="N565" s="13">
        <v>1672</v>
      </c>
      <c r="O565" s="13">
        <v>1726</v>
      </c>
      <c r="P565" s="13">
        <v>1699</v>
      </c>
      <c r="Q565" s="13">
        <v>1787</v>
      </c>
      <c r="R565" s="13">
        <v>1871</v>
      </c>
      <c r="S565" s="13">
        <v>1926</v>
      </c>
      <c r="T565" s="13">
        <v>1973</v>
      </c>
      <c r="U565" s="13">
        <v>2025</v>
      </c>
      <c r="V565" s="13">
        <v>2109</v>
      </c>
      <c r="W565" s="13">
        <v>2331</v>
      </c>
      <c r="X565" s="47">
        <f t="shared" si="350"/>
        <v>4.5846838302678883E-2</v>
      </c>
    </row>
    <row r="566" spans="1:24" hidden="1" x14ac:dyDescent="0.25">
      <c r="A566" s="21" t="s">
        <v>179</v>
      </c>
      <c r="B566" s="21" t="s">
        <v>132</v>
      </c>
      <c r="C566" s="13">
        <v>412</v>
      </c>
      <c r="D566" s="13">
        <v>467</v>
      </c>
      <c r="E566" s="13">
        <v>523</v>
      </c>
      <c r="F566" s="13">
        <v>568</v>
      </c>
      <c r="G566" s="13">
        <v>607</v>
      </c>
      <c r="H566" s="13">
        <v>651</v>
      </c>
      <c r="I566" s="13">
        <v>777</v>
      </c>
      <c r="J566" s="13">
        <v>820</v>
      </c>
      <c r="K566" s="13">
        <v>800</v>
      </c>
      <c r="L566" s="13">
        <v>770</v>
      </c>
      <c r="M566" s="13">
        <v>737</v>
      </c>
      <c r="N566" s="13">
        <v>727</v>
      </c>
      <c r="O566" s="13">
        <v>724</v>
      </c>
      <c r="P566" s="13">
        <v>703</v>
      </c>
      <c r="Q566" s="13">
        <v>741</v>
      </c>
      <c r="R566" s="13">
        <v>749</v>
      </c>
      <c r="S566" s="13">
        <v>718</v>
      </c>
      <c r="T566" s="13">
        <v>707</v>
      </c>
      <c r="U566" s="13">
        <v>720</v>
      </c>
      <c r="V566" s="13">
        <v>737</v>
      </c>
      <c r="W566" s="13">
        <v>744</v>
      </c>
      <c r="X566" s="47">
        <f t="shared" si="350"/>
        <v>2.9991844525900424E-2</v>
      </c>
    </row>
    <row r="567" spans="1:24" hidden="1" x14ac:dyDescent="0.25">
      <c r="A567" s="43" t="s">
        <v>180</v>
      </c>
      <c r="B567" s="21" t="s">
        <v>132</v>
      </c>
      <c r="C567" s="13">
        <f t="shared" ref="C567:W567" si="351">C564+C563+C562+C560+C559</f>
        <v>764</v>
      </c>
      <c r="D567" s="13">
        <f t="shared" si="351"/>
        <v>822</v>
      </c>
      <c r="E567" s="13">
        <f t="shared" si="351"/>
        <v>898</v>
      </c>
      <c r="F567" s="13">
        <f t="shared" si="351"/>
        <v>972</v>
      </c>
      <c r="G567" s="13">
        <f t="shared" si="351"/>
        <v>1035</v>
      </c>
      <c r="H567" s="13">
        <f t="shared" si="351"/>
        <v>1088</v>
      </c>
      <c r="I567" s="13">
        <f t="shared" si="351"/>
        <v>1137</v>
      </c>
      <c r="J567" s="13">
        <f t="shared" si="351"/>
        <v>1179</v>
      </c>
      <c r="K567" s="13">
        <f t="shared" si="351"/>
        <v>1236</v>
      </c>
      <c r="L567" s="13">
        <f t="shared" si="351"/>
        <v>1271</v>
      </c>
      <c r="M567" s="13">
        <f t="shared" si="351"/>
        <v>1286</v>
      </c>
      <c r="N567" s="13">
        <f t="shared" si="351"/>
        <v>1360</v>
      </c>
      <c r="O567" s="13">
        <f t="shared" si="351"/>
        <v>1418</v>
      </c>
      <c r="P567" s="13">
        <f t="shared" si="351"/>
        <v>1426</v>
      </c>
      <c r="Q567" s="13">
        <f t="shared" si="351"/>
        <v>1466</v>
      </c>
      <c r="R567" s="13">
        <f t="shared" si="351"/>
        <v>1499</v>
      </c>
      <c r="S567" s="13">
        <f t="shared" si="351"/>
        <v>1587</v>
      </c>
      <c r="T567" s="13">
        <f t="shared" si="351"/>
        <v>1707</v>
      </c>
      <c r="U567" s="13">
        <f t="shared" si="351"/>
        <v>1789</v>
      </c>
      <c r="V567" s="13">
        <f t="shared" si="351"/>
        <v>1878</v>
      </c>
      <c r="W567" s="13">
        <f t="shared" si="351"/>
        <v>2026</v>
      </c>
      <c r="X567" s="47">
        <f t="shared" si="350"/>
        <v>4.9971000043789404E-2</v>
      </c>
    </row>
    <row r="568" spans="1:24" hidden="1" x14ac:dyDescent="0.25">
      <c r="A568" s="43" t="s">
        <v>181</v>
      </c>
      <c r="B568" s="21" t="s">
        <v>132</v>
      </c>
      <c r="C568" s="13">
        <f t="shared" ref="C568:W568" si="352">C567+C566+C565+C561+C558</f>
        <v>3963</v>
      </c>
      <c r="D568" s="13">
        <f t="shared" si="352"/>
        <v>4276</v>
      </c>
      <c r="E568" s="13">
        <f t="shared" si="352"/>
        <v>4706</v>
      </c>
      <c r="F568" s="13">
        <f t="shared" si="352"/>
        <v>5004</v>
      </c>
      <c r="G568" s="13">
        <f t="shared" si="352"/>
        <v>5281</v>
      </c>
      <c r="H568" s="13">
        <f t="shared" si="352"/>
        <v>5685</v>
      </c>
      <c r="I568" s="13">
        <f t="shared" si="352"/>
        <v>6154</v>
      </c>
      <c r="J568" s="13">
        <f t="shared" si="352"/>
        <v>6558</v>
      </c>
      <c r="K568" s="13">
        <f t="shared" si="352"/>
        <v>6797</v>
      </c>
      <c r="L568" s="13">
        <f t="shared" si="352"/>
        <v>6943</v>
      </c>
      <c r="M568" s="13">
        <f t="shared" si="352"/>
        <v>7245</v>
      </c>
      <c r="N568" s="13">
        <f t="shared" si="352"/>
        <v>7482</v>
      </c>
      <c r="O568" s="13">
        <f t="shared" si="352"/>
        <v>7749</v>
      </c>
      <c r="P568" s="13">
        <f t="shared" si="352"/>
        <v>7845</v>
      </c>
      <c r="Q568" s="13">
        <f t="shared" si="352"/>
        <v>8268</v>
      </c>
      <c r="R568" s="13">
        <f t="shared" si="352"/>
        <v>8654</v>
      </c>
      <c r="S568" s="13">
        <f t="shared" si="352"/>
        <v>8977</v>
      </c>
      <c r="T568" s="13">
        <f t="shared" si="352"/>
        <v>9496</v>
      </c>
      <c r="U568" s="13">
        <f t="shared" si="352"/>
        <v>9785</v>
      </c>
      <c r="V568" s="13">
        <f t="shared" si="352"/>
        <v>10113</v>
      </c>
      <c r="W568" s="13">
        <f t="shared" si="352"/>
        <v>10989</v>
      </c>
      <c r="X568" s="47">
        <f t="shared" si="350"/>
        <v>5.2317287482345876E-2</v>
      </c>
    </row>
  </sheetData>
  <autoFilter ref="A7:X568" xr:uid="{8ECDDEF0-A865-47E7-8488-6D0BA537082D}">
    <filterColumn colId="1">
      <filters>
        <filter val="Alabama"/>
      </filters>
    </filterColumn>
    <sortState xmlns:xlrd2="http://schemas.microsoft.com/office/spreadsheetml/2017/richdata2" ref="A9:X568">
      <sortCondition ref="B7:B568"/>
    </sortState>
  </autoFilter>
  <mergeCells count="1">
    <mergeCell ref="A1:B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CEF57-8449-4F26-BE12-6184C76D0416}">
  <sheetPr>
    <tabColor theme="4" tint="-0.499984740745262"/>
  </sheetPr>
  <dimension ref="A1:E310"/>
  <sheetViews>
    <sheetView workbookViewId="0">
      <pane ySplit="4" topLeftCell="A5" activePane="bottomLeft" state="frozen"/>
      <selection pane="bottomLeft" activeCell="F12" sqref="F12"/>
    </sheetView>
  </sheetViews>
  <sheetFormatPr defaultColWidth="8.85546875" defaultRowHeight="15" x14ac:dyDescent="0.25"/>
  <cols>
    <col min="1" max="1" width="35.42578125" style="16" customWidth="1"/>
    <col min="2" max="2" width="37.7109375" style="16" customWidth="1"/>
    <col min="3" max="3" width="19.85546875" style="16" customWidth="1"/>
    <col min="4" max="4" width="17.85546875" style="16" customWidth="1"/>
    <col min="5" max="16384" width="8.85546875" style="16"/>
  </cols>
  <sheetData>
    <row r="1" spans="1:5" ht="15.75" x14ac:dyDescent="0.25">
      <c r="A1" s="15" t="s">
        <v>182</v>
      </c>
    </row>
    <row r="3" spans="1:5" x14ac:dyDescent="0.25">
      <c r="A3" s="20" t="s">
        <v>146</v>
      </c>
      <c r="B3" s="20"/>
      <c r="C3" s="20"/>
      <c r="D3" s="20"/>
    </row>
    <row r="4" spans="1:5" x14ac:dyDescent="0.25">
      <c r="A4" s="20" t="s">
        <v>148</v>
      </c>
      <c r="B4" s="20" t="s">
        <v>147</v>
      </c>
      <c r="C4" s="97" t="s">
        <v>183</v>
      </c>
      <c r="D4" s="20" t="s">
        <v>184</v>
      </c>
    </row>
    <row r="5" spans="1:5" x14ac:dyDescent="0.25">
      <c r="A5" s="93" t="s">
        <v>110</v>
      </c>
      <c r="B5" s="93" t="s">
        <v>185</v>
      </c>
      <c r="C5" s="94">
        <v>361</v>
      </c>
      <c r="D5" s="102">
        <f>C5/$C$10</f>
        <v>3.8896670617390369E-2</v>
      </c>
    </row>
    <row r="6" spans="1:5" x14ac:dyDescent="0.25">
      <c r="A6" s="93" t="s">
        <v>110</v>
      </c>
      <c r="B6" s="93" t="s">
        <v>186</v>
      </c>
      <c r="C6" s="94">
        <v>3350</v>
      </c>
      <c r="D6" s="102">
        <f t="shared" ref="D6:D10" si="0">C6/$C$10</f>
        <v>0.36095248356858095</v>
      </c>
    </row>
    <row r="7" spans="1:5" x14ac:dyDescent="0.25">
      <c r="A7" s="93" t="s">
        <v>110</v>
      </c>
      <c r="B7" s="93" t="s">
        <v>187</v>
      </c>
      <c r="C7" s="94">
        <v>2328</v>
      </c>
      <c r="D7" s="102">
        <f t="shared" si="0"/>
        <v>0.25083503932765866</v>
      </c>
    </row>
    <row r="8" spans="1:5" x14ac:dyDescent="0.25">
      <c r="A8" s="93" t="s">
        <v>110</v>
      </c>
      <c r="B8" s="93" t="s">
        <v>188</v>
      </c>
      <c r="C8" s="94">
        <v>1685</v>
      </c>
      <c r="D8" s="102">
        <f t="shared" si="0"/>
        <v>0.18155371188449521</v>
      </c>
    </row>
    <row r="9" spans="1:5" x14ac:dyDescent="0.25">
      <c r="A9" s="93" t="s">
        <v>110</v>
      </c>
      <c r="B9" s="92" t="s">
        <v>189</v>
      </c>
      <c r="C9" s="94">
        <v>1557</v>
      </c>
      <c r="D9" s="102">
        <f t="shared" si="0"/>
        <v>0.1677620946018748</v>
      </c>
    </row>
    <row r="10" spans="1:5" x14ac:dyDescent="0.25">
      <c r="A10" s="93" t="s">
        <v>110</v>
      </c>
      <c r="B10" s="92" t="s">
        <v>190</v>
      </c>
      <c r="C10" s="94">
        <v>9281</v>
      </c>
      <c r="D10" s="102">
        <f t="shared" si="0"/>
        <v>1</v>
      </c>
      <c r="E10" s="103"/>
    </row>
    <row r="11" spans="1:5" x14ac:dyDescent="0.25">
      <c r="A11" s="93" t="s">
        <v>134</v>
      </c>
      <c r="B11" s="93" t="s">
        <v>185</v>
      </c>
      <c r="C11" s="94">
        <v>636</v>
      </c>
      <c r="D11" s="102">
        <f>C11/$C$16</f>
        <v>4.6620730098226065E-2</v>
      </c>
    </row>
    <row r="12" spans="1:5" x14ac:dyDescent="0.25">
      <c r="A12" s="93" t="s">
        <v>134</v>
      </c>
      <c r="B12" s="93" t="s">
        <v>186</v>
      </c>
      <c r="C12" s="94">
        <v>4802</v>
      </c>
      <c r="D12" s="102">
        <f t="shared" ref="D12:D16" si="1">C12/$C$16</f>
        <v>0.35200117284855592</v>
      </c>
    </row>
    <row r="13" spans="1:5" x14ac:dyDescent="0.25">
      <c r="A13" s="93" t="s">
        <v>134</v>
      </c>
      <c r="B13" s="93" t="s">
        <v>187</v>
      </c>
      <c r="C13" s="94">
        <v>4968</v>
      </c>
      <c r="D13" s="102">
        <f t="shared" si="1"/>
        <v>0.36416947661633192</v>
      </c>
    </row>
    <row r="14" spans="1:5" x14ac:dyDescent="0.25">
      <c r="A14" s="93" t="s">
        <v>134</v>
      </c>
      <c r="B14" s="93" t="s">
        <v>188</v>
      </c>
      <c r="C14" s="94">
        <v>881</v>
      </c>
      <c r="D14" s="102">
        <f t="shared" si="1"/>
        <v>6.457997361090749E-2</v>
      </c>
    </row>
    <row r="15" spans="1:5" x14ac:dyDescent="0.25">
      <c r="A15" s="93" t="s">
        <v>134</v>
      </c>
      <c r="B15" s="92" t="s">
        <v>189</v>
      </c>
      <c r="C15" s="94">
        <v>2355</v>
      </c>
      <c r="D15" s="102">
        <f t="shared" si="1"/>
        <v>0.17262864682597859</v>
      </c>
    </row>
    <row r="16" spans="1:5" x14ac:dyDescent="0.25">
      <c r="A16" s="93" t="s">
        <v>134</v>
      </c>
      <c r="B16" s="92" t="s">
        <v>190</v>
      </c>
      <c r="C16" s="94">
        <v>13642</v>
      </c>
      <c r="D16" s="102">
        <f t="shared" si="1"/>
        <v>1</v>
      </c>
      <c r="E16" s="104"/>
    </row>
    <row r="17" spans="1:4" x14ac:dyDescent="0.25">
      <c r="A17" s="93" t="s">
        <v>123</v>
      </c>
      <c r="B17" s="93" t="s">
        <v>185</v>
      </c>
      <c r="C17" s="94">
        <v>437</v>
      </c>
      <c r="D17" s="102">
        <f>C17/$C$22</f>
        <v>4.9914334665905197E-2</v>
      </c>
    </row>
    <row r="18" spans="1:4" x14ac:dyDescent="0.25">
      <c r="A18" s="93" t="s">
        <v>123</v>
      </c>
      <c r="B18" s="93" t="s">
        <v>186</v>
      </c>
      <c r="C18" s="94">
        <v>3263</v>
      </c>
      <c r="D18" s="102">
        <f t="shared" ref="D18:D22" si="2">C18/$C$22</f>
        <v>0.37270131353512281</v>
      </c>
    </row>
    <row r="19" spans="1:4" x14ac:dyDescent="0.25">
      <c r="A19" s="93" t="s">
        <v>123</v>
      </c>
      <c r="B19" s="93" t="s">
        <v>187</v>
      </c>
      <c r="C19" s="94">
        <v>2291</v>
      </c>
      <c r="D19" s="102">
        <f t="shared" si="2"/>
        <v>0.26167904054825813</v>
      </c>
    </row>
    <row r="20" spans="1:4" x14ac:dyDescent="0.25">
      <c r="A20" s="93" t="s">
        <v>123</v>
      </c>
      <c r="B20" s="93" t="s">
        <v>188</v>
      </c>
      <c r="C20" s="94">
        <v>1087</v>
      </c>
      <c r="D20" s="102">
        <f t="shared" si="2"/>
        <v>0.12415762421473443</v>
      </c>
    </row>
    <row r="21" spans="1:4" x14ac:dyDescent="0.25">
      <c r="A21" s="93" t="s">
        <v>123</v>
      </c>
      <c r="B21" s="92" t="s">
        <v>189</v>
      </c>
      <c r="C21" s="94">
        <v>1677</v>
      </c>
      <c r="D21" s="102">
        <f t="shared" si="2"/>
        <v>0.19154768703597944</v>
      </c>
    </row>
    <row r="22" spans="1:4" x14ac:dyDescent="0.25">
      <c r="A22" s="93" t="s">
        <v>123</v>
      </c>
      <c r="B22" s="92" t="s">
        <v>190</v>
      </c>
      <c r="C22" s="94">
        <v>8755</v>
      </c>
      <c r="D22" s="102">
        <f t="shared" si="2"/>
        <v>1</v>
      </c>
    </row>
    <row r="23" spans="1:4" x14ac:dyDescent="0.25">
      <c r="A23" s="93" t="s">
        <v>111</v>
      </c>
      <c r="B23" s="93" t="s">
        <v>185</v>
      </c>
      <c r="C23" s="94">
        <v>374</v>
      </c>
      <c r="D23" s="102">
        <f>C23/$C$28</f>
        <v>4.0055692406554565E-2</v>
      </c>
    </row>
    <row r="24" spans="1:4" x14ac:dyDescent="0.25">
      <c r="A24" s="93" t="s">
        <v>111</v>
      </c>
      <c r="B24" s="93" t="s">
        <v>186</v>
      </c>
      <c r="C24" s="94">
        <v>3672</v>
      </c>
      <c r="D24" s="102">
        <f t="shared" ref="D24:D28" si="3">C24/$C$28</f>
        <v>0.39327407090071759</v>
      </c>
    </row>
    <row r="25" spans="1:4" x14ac:dyDescent="0.25">
      <c r="A25" s="93" t="s">
        <v>111</v>
      </c>
      <c r="B25" s="93" t="s">
        <v>187</v>
      </c>
      <c r="C25" s="94">
        <v>2133</v>
      </c>
      <c r="D25" s="102">
        <f t="shared" si="3"/>
        <v>0.22844596765556388</v>
      </c>
    </row>
    <row r="26" spans="1:4" x14ac:dyDescent="0.25">
      <c r="A26" s="93" t="s">
        <v>111</v>
      </c>
      <c r="B26" s="93" t="s">
        <v>188</v>
      </c>
      <c r="C26" s="94">
        <v>1339</v>
      </c>
      <c r="D26" s="102">
        <f t="shared" si="3"/>
        <v>0.1434079468780122</v>
      </c>
    </row>
    <row r="27" spans="1:4" x14ac:dyDescent="0.25">
      <c r="A27" s="93" t="s">
        <v>111</v>
      </c>
      <c r="B27" s="92" t="s">
        <v>189</v>
      </c>
      <c r="C27" s="94">
        <v>1819</v>
      </c>
      <c r="D27" s="102">
        <f t="shared" si="3"/>
        <v>0.19481632215915176</v>
      </c>
    </row>
    <row r="28" spans="1:4" x14ac:dyDescent="0.25">
      <c r="A28" s="93" t="s">
        <v>111</v>
      </c>
      <c r="B28" s="92" t="s">
        <v>190</v>
      </c>
      <c r="C28" s="94">
        <v>9337</v>
      </c>
      <c r="D28" s="102">
        <f t="shared" si="3"/>
        <v>1</v>
      </c>
    </row>
    <row r="29" spans="1:4" x14ac:dyDescent="0.25">
      <c r="A29" s="93" t="s">
        <v>135</v>
      </c>
      <c r="B29" s="93" t="s">
        <v>185</v>
      </c>
      <c r="C29" s="94">
        <v>453</v>
      </c>
      <c r="D29" s="102">
        <f>C29/$C$34</f>
        <v>4.3984852898339644E-2</v>
      </c>
    </row>
    <row r="30" spans="1:4" x14ac:dyDescent="0.25">
      <c r="A30" s="93" t="s">
        <v>135</v>
      </c>
      <c r="B30" s="93" t="s">
        <v>186</v>
      </c>
      <c r="C30" s="94">
        <v>3838</v>
      </c>
      <c r="D30" s="102">
        <f t="shared" ref="D30:D34" si="4">C30/$C$34</f>
        <v>0.37265753956694825</v>
      </c>
    </row>
    <row r="31" spans="1:4" x14ac:dyDescent="0.25">
      <c r="A31" s="93" t="s">
        <v>135</v>
      </c>
      <c r="B31" s="93" t="s">
        <v>187</v>
      </c>
      <c r="C31" s="94">
        <v>2715</v>
      </c>
      <c r="D31" s="102">
        <f t="shared" si="4"/>
        <v>0.26361782697349256</v>
      </c>
    </row>
    <row r="32" spans="1:4" x14ac:dyDescent="0.25">
      <c r="A32" s="93" t="s">
        <v>135</v>
      </c>
      <c r="B32" s="93" t="s">
        <v>188</v>
      </c>
      <c r="C32" s="94">
        <v>1121</v>
      </c>
      <c r="D32" s="102">
        <f t="shared" si="4"/>
        <v>0.10884551898242548</v>
      </c>
    </row>
    <row r="33" spans="1:4" x14ac:dyDescent="0.25">
      <c r="A33" s="93" t="s">
        <v>135</v>
      </c>
      <c r="B33" s="92" t="s">
        <v>189</v>
      </c>
      <c r="C33" s="94">
        <v>2172</v>
      </c>
      <c r="D33" s="102">
        <f t="shared" si="4"/>
        <v>0.21089426157879407</v>
      </c>
    </row>
    <row r="34" spans="1:4" x14ac:dyDescent="0.25">
      <c r="A34" s="93" t="s">
        <v>135</v>
      </c>
      <c r="B34" s="92" t="s">
        <v>190</v>
      </c>
      <c r="C34" s="94">
        <v>10299</v>
      </c>
      <c r="D34" s="102">
        <f t="shared" si="4"/>
        <v>1</v>
      </c>
    </row>
    <row r="35" spans="1:4" x14ac:dyDescent="0.25">
      <c r="A35" s="93" t="s">
        <v>128</v>
      </c>
      <c r="B35" s="93" t="s">
        <v>185</v>
      </c>
      <c r="C35" s="94">
        <v>542</v>
      </c>
      <c r="D35" s="102">
        <f>C35/$C$40</f>
        <v>6.3148083420715373E-2</v>
      </c>
    </row>
    <row r="36" spans="1:4" x14ac:dyDescent="0.25">
      <c r="A36" s="93" t="s">
        <v>128</v>
      </c>
      <c r="B36" s="93" t="s">
        <v>186</v>
      </c>
      <c r="C36" s="94">
        <v>3163</v>
      </c>
      <c r="D36" s="102">
        <f t="shared" ref="D36:D40" si="5">C36/$C$40</f>
        <v>0.36851916579284633</v>
      </c>
    </row>
    <row r="37" spans="1:4" x14ac:dyDescent="0.25">
      <c r="A37" s="93" t="s">
        <v>128</v>
      </c>
      <c r="B37" s="93" t="s">
        <v>187</v>
      </c>
      <c r="C37" s="94">
        <v>2161</v>
      </c>
      <c r="D37" s="102">
        <f t="shared" si="5"/>
        <v>0.2517767680298264</v>
      </c>
    </row>
    <row r="38" spans="1:4" x14ac:dyDescent="0.25">
      <c r="A38" s="93" t="s">
        <v>128</v>
      </c>
      <c r="B38" s="93" t="s">
        <v>188</v>
      </c>
      <c r="C38" s="94">
        <v>886</v>
      </c>
      <c r="D38" s="102">
        <f t="shared" si="5"/>
        <v>0.10322730979843878</v>
      </c>
    </row>
    <row r="39" spans="1:4" x14ac:dyDescent="0.25">
      <c r="A39" s="93" t="s">
        <v>128</v>
      </c>
      <c r="B39" s="92" t="s">
        <v>189</v>
      </c>
      <c r="C39" s="94">
        <v>1831</v>
      </c>
      <c r="D39" s="102">
        <f t="shared" si="5"/>
        <v>0.21332867295817312</v>
      </c>
    </row>
    <row r="40" spans="1:4" x14ac:dyDescent="0.25">
      <c r="A40" s="93" t="s">
        <v>128</v>
      </c>
      <c r="B40" s="92" t="s">
        <v>190</v>
      </c>
      <c r="C40" s="94">
        <v>8583</v>
      </c>
      <c r="D40" s="102">
        <f t="shared" si="5"/>
        <v>1</v>
      </c>
    </row>
    <row r="41" spans="1:4" x14ac:dyDescent="0.25">
      <c r="A41" s="93" t="s">
        <v>82</v>
      </c>
      <c r="B41" s="93" t="s">
        <v>185</v>
      </c>
      <c r="C41" s="94">
        <v>510</v>
      </c>
      <c r="D41" s="102">
        <f>C41/$C$46</f>
        <v>4.083593562334855E-2</v>
      </c>
    </row>
    <row r="42" spans="1:4" x14ac:dyDescent="0.25">
      <c r="A42" s="93" t="s">
        <v>82</v>
      </c>
      <c r="B42" s="93" t="s">
        <v>186</v>
      </c>
      <c r="C42" s="94">
        <v>4308</v>
      </c>
      <c r="D42" s="102">
        <f t="shared" ref="D42:D46" si="6">C42/$C$46</f>
        <v>0.34494355032428536</v>
      </c>
    </row>
    <row r="43" spans="1:4" x14ac:dyDescent="0.25">
      <c r="A43" s="93" t="s">
        <v>82</v>
      </c>
      <c r="B43" s="93" t="s">
        <v>187</v>
      </c>
      <c r="C43" s="94">
        <v>2849</v>
      </c>
      <c r="D43" s="102">
        <f t="shared" si="6"/>
        <v>0.22812074625670589</v>
      </c>
    </row>
    <row r="44" spans="1:4" x14ac:dyDescent="0.25">
      <c r="A44" s="93" t="s">
        <v>82</v>
      </c>
      <c r="B44" s="93" t="s">
        <v>188</v>
      </c>
      <c r="C44" s="94">
        <v>1788</v>
      </c>
      <c r="D44" s="102">
        <f t="shared" si="6"/>
        <v>0.14316598606773961</v>
      </c>
    </row>
    <row r="45" spans="1:4" x14ac:dyDescent="0.25">
      <c r="A45" s="93" t="s">
        <v>82</v>
      </c>
      <c r="B45" s="92" t="s">
        <v>189</v>
      </c>
      <c r="C45" s="94">
        <v>3034</v>
      </c>
      <c r="D45" s="102">
        <f t="shared" si="6"/>
        <v>0.24293378172792057</v>
      </c>
    </row>
    <row r="46" spans="1:4" x14ac:dyDescent="0.25">
      <c r="A46" s="93" t="s">
        <v>82</v>
      </c>
      <c r="B46" s="92" t="s">
        <v>190</v>
      </c>
      <c r="C46" s="94">
        <v>12489</v>
      </c>
      <c r="D46" s="102">
        <f t="shared" si="6"/>
        <v>1</v>
      </c>
    </row>
    <row r="47" spans="1:4" x14ac:dyDescent="0.25">
      <c r="A47" s="93" t="s">
        <v>89</v>
      </c>
      <c r="B47" s="93" t="s">
        <v>185</v>
      </c>
      <c r="C47" s="94">
        <v>493</v>
      </c>
      <c r="D47" s="102">
        <f>C47/$C$52</f>
        <v>3.8220017055585705E-2</v>
      </c>
    </row>
    <row r="48" spans="1:4" x14ac:dyDescent="0.25">
      <c r="A48" s="93" t="s">
        <v>89</v>
      </c>
      <c r="B48" s="93" t="s">
        <v>186</v>
      </c>
      <c r="C48" s="94">
        <v>5377</v>
      </c>
      <c r="D48" s="102">
        <f t="shared" ref="D48:D52" si="7">C48/$C$52</f>
        <v>0.41685401969144897</v>
      </c>
    </row>
    <row r="49" spans="1:4" x14ac:dyDescent="0.25">
      <c r="A49" s="93" t="s">
        <v>89</v>
      </c>
      <c r="B49" s="93" t="s">
        <v>187</v>
      </c>
      <c r="C49" s="94">
        <v>2872</v>
      </c>
      <c r="D49" s="102">
        <f t="shared" si="7"/>
        <v>0.22265291883091712</v>
      </c>
    </row>
    <row r="50" spans="1:4" x14ac:dyDescent="0.25">
      <c r="A50" s="93" t="s">
        <v>89</v>
      </c>
      <c r="B50" s="93" t="s">
        <v>188</v>
      </c>
      <c r="C50" s="94">
        <v>1767</v>
      </c>
      <c r="D50" s="102">
        <f t="shared" si="7"/>
        <v>0.13698736336150089</v>
      </c>
    </row>
    <row r="51" spans="1:4" x14ac:dyDescent="0.25">
      <c r="A51" s="93" t="s">
        <v>89</v>
      </c>
      <c r="B51" s="92" t="s">
        <v>189</v>
      </c>
      <c r="C51" s="94">
        <v>2390</v>
      </c>
      <c r="D51" s="102">
        <f t="shared" si="7"/>
        <v>0.18528568106054732</v>
      </c>
    </row>
    <row r="52" spans="1:4" x14ac:dyDescent="0.25">
      <c r="A52" s="93" t="s">
        <v>89</v>
      </c>
      <c r="B52" s="92" t="s">
        <v>190</v>
      </c>
      <c r="C52" s="94">
        <v>12899</v>
      </c>
      <c r="D52" s="102">
        <f t="shared" si="7"/>
        <v>1</v>
      </c>
    </row>
    <row r="53" spans="1:4" x14ac:dyDescent="0.25">
      <c r="A53" s="93" t="s">
        <v>90</v>
      </c>
      <c r="B53" s="93" t="s">
        <v>185</v>
      </c>
      <c r="C53" s="94">
        <v>402</v>
      </c>
      <c r="D53" s="102">
        <f>C53/$C$58</f>
        <v>2.7951606174384646E-2</v>
      </c>
    </row>
    <row r="54" spans="1:4" x14ac:dyDescent="0.25">
      <c r="A54" s="93" t="s">
        <v>90</v>
      </c>
      <c r="B54" s="93" t="s">
        <v>186</v>
      </c>
      <c r="C54" s="94">
        <v>5652</v>
      </c>
      <c r="D54" s="102">
        <f t="shared" ref="D54:D58" si="8">C54/$C$58</f>
        <v>0.392991239048811</v>
      </c>
    </row>
    <row r="55" spans="1:4" x14ac:dyDescent="0.25">
      <c r="A55" s="93" t="s">
        <v>90</v>
      </c>
      <c r="B55" s="93" t="s">
        <v>187</v>
      </c>
      <c r="C55" s="94">
        <v>3348</v>
      </c>
      <c r="D55" s="102">
        <f t="shared" si="8"/>
        <v>0.23279098873591991</v>
      </c>
    </row>
    <row r="56" spans="1:4" x14ac:dyDescent="0.25">
      <c r="A56" s="93" t="s">
        <v>90</v>
      </c>
      <c r="B56" s="93" t="s">
        <v>188</v>
      </c>
      <c r="C56" s="94">
        <v>1956</v>
      </c>
      <c r="D56" s="102">
        <f t="shared" si="8"/>
        <v>0.13600333750521484</v>
      </c>
    </row>
    <row r="57" spans="1:4" x14ac:dyDescent="0.25">
      <c r="A57" s="93" t="s">
        <v>90</v>
      </c>
      <c r="B57" s="92" t="s">
        <v>189</v>
      </c>
      <c r="C57" s="94">
        <v>3024</v>
      </c>
      <c r="D57" s="102">
        <f t="shared" si="8"/>
        <v>0.21026282853566958</v>
      </c>
    </row>
    <row r="58" spans="1:4" x14ac:dyDescent="0.25">
      <c r="A58" s="93" t="s">
        <v>90</v>
      </c>
      <c r="B58" s="92" t="s">
        <v>190</v>
      </c>
      <c r="C58" s="94">
        <v>14382</v>
      </c>
      <c r="D58" s="102">
        <f t="shared" si="8"/>
        <v>1</v>
      </c>
    </row>
    <row r="59" spans="1:4" x14ac:dyDescent="0.25">
      <c r="A59" s="93" t="s">
        <v>112</v>
      </c>
      <c r="B59" s="93" t="s">
        <v>185</v>
      </c>
      <c r="C59" s="94">
        <v>425</v>
      </c>
      <c r="D59" s="102">
        <f>C59/$C$64</f>
        <v>4.307286915982568E-2</v>
      </c>
    </row>
    <row r="60" spans="1:4" x14ac:dyDescent="0.25">
      <c r="A60" s="93" t="s">
        <v>112</v>
      </c>
      <c r="B60" s="93" t="s">
        <v>186</v>
      </c>
      <c r="C60" s="94">
        <v>3196</v>
      </c>
      <c r="D60" s="102">
        <f t="shared" ref="D60:D64" si="9">C60/$C$64</f>
        <v>0.32390797608188915</v>
      </c>
    </row>
    <row r="61" spans="1:4" x14ac:dyDescent="0.25">
      <c r="A61" s="93" t="s">
        <v>112</v>
      </c>
      <c r="B61" s="93" t="s">
        <v>187</v>
      </c>
      <c r="C61" s="94">
        <v>2816</v>
      </c>
      <c r="D61" s="102">
        <f t="shared" si="9"/>
        <v>0.28539576365663322</v>
      </c>
    </row>
    <row r="62" spans="1:4" x14ac:dyDescent="0.25">
      <c r="A62" s="93" t="s">
        <v>112</v>
      </c>
      <c r="B62" s="93" t="s">
        <v>188</v>
      </c>
      <c r="C62" s="94">
        <v>1508</v>
      </c>
      <c r="D62" s="102">
        <f t="shared" si="9"/>
        <v>0.15283267457180499</v>
      </c>
    </row>
    <row r="63" spans="1:4" x14ac:dyDescent="0.25">
      <c r="A63" s="93" t="s">
        <v>112</v>
      </c>
      <c r="B63" s="92" t="s">
        <v>189</v>
      </c>
      <c r="C63" s="94">
        <v>1922</v>
      </c>
      <c r="D63" s="102">
        <f t="shared" si="9"/>
        <v>0.19479071652984697</v>
      </c>
    </row>
    <row r="64" spans="1:4" x14ac:dyDescent="0.25">
      <c r="A64" s="93" t="s">
        <v>112</v>
      </c>
      <c r="B64" s="92" t="s">
        <v>190</v>
      </c>
      <c r="C64" s="94">
        <v>9867</v>
      </c>
      <c r="D64" s="102">
        <f t="shared" si="9"/>
        <v>1</v>
      </c>
    </row>
    <row r="65" spans="1:4" x14ac:dyDescent="0.25">
      <c r="A65" s="93" t="s">
        <v>113</v>
      </c>
      <c r="B65" s="93" t="s">
        <v>185</v>
      </c>
      <c r="C65" s="94">
        <v>388</v>
      </c>
      <c r="D65" s="102">
        <f>C65/$C$70</f>
        <v>4.4297294211667997E-2</v>
      </c>
    </row>
    <row r="66" spans="1:4" x14ac:dyDescent="0.25">
      <c r="A66" s="93" t="s">
        <v>113</v>
      </c>
      <c r="B66" s="93" t="s">
        <v>186</v>
      </c>
      <c r="C66" s="94">
        <v>3258</v>
      </c>
      <c r="D66" s="102">
        <f t="shared" ref="D66:D70" si="10">C66/$C$70</f>
        <v>0.37196026943715038</v>
      </c>
    </row>
    <row r="67" spans="1:4" x14ac:dyDescent="0.25">
      <c r="A67" s="93" t="s">
        <v>113</v>
      </c>
      <c r="B67" s="93" t="s">
        <v>187</v>
      </c>
      <c r="C67" s="94">
        <v>2455</v>
      </c>
      <c r="D67" s="102">
        <f t="shared" si="10"/>
        <v>0.28028313734444571</v>
      </c>
    </row>
    <row r="68" spans="1:4" x14ac:dyDescent="0.25">
      <c r="A68" s="93" t="s">
        <v>113</v>
      </c>
      <c r="B68" s="93" t="s">
        <v>188</v>
      </c>
      <c r="C68" s="94">
        <v>1250</v>
      </c>
      <c r="D68" s="102">
        <f t="shared" si="10"/>
        <v>0.14271035506336341</v>
      </c>
    </row>
    <row r="69" spans="1:4" x14ac:dyDescent="0.25">
      <c r="A69" s="93" t="s">
        <v>113</v>
      </c>
      <c r="B69" s="92" t="s">
        <v>189</v>
      </c>
      <c r="C69" s="94">
        <v>1408</v>
      </c>
      <c r="D69" s="102">
        <f t="shared" si="10"/>
        <v>0.16074894394337252</v>
      </c>
    </row>
    <row r="70" spans="1:4" x14ac:dyDescent="0.25">
      <c r="A70" s="93" t="s">
        <v>113</v>
      </c>
      <c r="B70" s="92" t="s">
        <v>190</v>
      </c>
      <c r="C70" s="94">
        <v>8759</v>
      </c>
      <c r="D70" s="102">
        <f t="shared" si="10"/>
        <v>1</v>
      </c>
    </row>
    <row r="71" spans="1:4" x14ac:dyDescent="0.25">
      <c r="A71" s="93" t="s">
        <v>136</v>
      </c>
      <c r="B71" s="93" t="s">
        <v>185</v>
      </c>
      <c r="C71" s="94">
        <v>416</v>
      </c>
      <c r="D71" s="102">
        <f>C71/$C$76</f>
        <v>3.9304610733182165E-2</v>
      </c>
    </row>
    <row r="72" spans="1:4" x14ac:dyDescent="0.25">
      <c r="A72" s="93" t="s">
        <v>136</v>
      </c>
      <c r="B72" s="93" t="s">
        <v>186</v>
      </c>
      <c r="C72" s="94">
        <v>3784</v>
      </c>
      <c r="D72" s="102">
        <f t="shared" ref="D72:D76" si="11">C72/$C$76</f>
        <v>0.35752078609221466</v>
      </c>
    </row>
    <row r="73" spans="1:4" x14ac:dyDescent="0.25">
      <c r="A73" s="93" t="s">
        <v>136</v>
      </c>
      <c r="B73" s="93" t="s">
        <v>187</v>
      </c>
      <c r="C73" s="94">
        <v>2710</v>
      </c>
      <c r="D73" s="102">
        <f t="shared" si="11"/>
        <v>0.25604686318972031</v>
      </c>
    </row>
    <row r="74" spans="1:4" x14ac:dyDescent="0.25">
      <c r="A74" s="93" t="s">
        <v>136</v>
      </c>
      <c r="B74" s="93" t="s">
        <v>188</v>
      </c>
      <c r="C74" s="94">
        <v>1823</v>
      </c>
      <c r="D74" s="102">
        <f t="shared" si="11"/>
        <v>0.17224111866969011</v>
      </c>
    </row>
    <row r="75" spans="1:4" x14ac:dyDescent="0.25">
      <c r="A75" s="93" t="s">
        <v>136</v>
      </c>
      <c r="B75" s="92" t="s">
        <v>189</v>
      </c>
      <c r="C75" s="94">
        <v>1851</v>
      </c>
      <c r="D75" s="102">
        <f t="shared" si="11"/>
        <v>0.17488662131519275</v>
      </c>
    </row>
    <row r="76" spans="1:4" x14ac:dyDescent="0.25">
      <c r="A76" s="93" t="s">
        <v>136</v>
      </c>
      <c r="B76" s="92" t="s">
        <v>190</v>
      </c>
      <c r="C76" s="94">
        <v>10584</v>
      </c>
      <c r="D76" s="102">
        <f t="shared" si="11"/>
        <v>1</v>
      </c>
    </row>
    <row r="77" spans="1:4" x14ac:dyDescent="0.25">
      <c r="A77" s="93" t="s">
        <v>129</v>
      </c>
      <c r="B77" s="93" t="s">
        <v>185</v>
      </c>
      <c r="C77" s="94">
        <v>487</v>
      </c>
      <c r="D77" s="102">
        <f>C77/$C$82</f>
        <v>5.9761933979629402E-2</v>
      </c>
    </row>
    <row r="78" spans="1:4" x14ac:dyDescent="0.25">
      <c r="A78" s="93" t="s">
        <v>129</v>
      </c>
      <c r="B78" s="93" t="s">
        <v>186</v>
      </c>
      <c r="C78" s="94">
        <v>3555</v>
      </c>
      <c r="D78" s="102">
        <f t="shared" ref="D78:D82" si="12">C78/$C$82</f>
        <v>0.43624984660694566</v>
      </c>
    </row>
    <row r="79" spans="1:4" x14ac:dyDescent="0.25">
      <c r="A79" s="93" t="s">
        <v>129</v>
      </c>
      <c r="B79" s="93" t="s">
        <v>187</v>
      </c>
      <c r="C79" s="94">
        <v>1698</v>
      </c>
      <c r="D79" s="102">
        <f t="shared" si="12"/>
        <v>0.20836912504601793</v>
      </c>
    </row>
    <row r="80" spans="1:4" x14ac:dyDescent="0.25">
      <c r="A80" s="93" t="s">
        <v>129</v>
      </c>
      <c r="B80" s="93" t="s">
        <v>188</v>
      </c>
      <c r="C80" s="94">
        <v>778</v>
      </c>
      <c r="D80" s="102">
        <f t="shared" si="12"/>
        <v>9.547183703521904E-2</v>
      </c>
    </row>
    <row r="81" spans="1:4" x14ac:dyDescent="0.25">
      <c r="A81" s="93" t="s">
        <v>129</v>
      </c>
      <c r="B81" s="92" t="s">
        <v>189</v>
      </c>
      <c r="C81" s="94">
        <v>1631</v>
      </c>
      <c r="D81" s="102">
        <f t="shared" si="12"/>
        <v>0.20014725733218799</v>
      </c>
    </row>
    <row r="82" spans="1:4" x14ac:dyDescent="0.25">
      <c r="A82" s="93" t="s">
        <v>129</v>
      </c>
      <c r="B82" s="92" t="s">
        <v>190</v>
      </c>
      <c r="C82" s="94">
        <v>8149</v>
      </c>
      <c r="D82" s="102">
        <f t="shared" si="12"/>
        <v>1</v>
      </c>
    </row>
    <row r="83" spans="1:4" x14ac:dyDescent="0.25">
      <c r="A83" s="93" t="s">
        <v>96</v>
      </c>
      <c r="B83" s="93" t="s">
        <v>185</v>
      </c>
      <c r="C83" s="94">
        <v>447</v>
      </c>
      <c r="D83" s="102">
        <f>C83/$C$88</f>
        <v>4.3862231380629967E-2</v>
      </c>
    </row>
    <row r="84" spans="1:4" x14ac:dyDescent="0.25">
      <c r="A84" s="93" t="s">
        <v>96</v>
      </c>
      <c r="B84" s="93" t="s">
        <v>186</v>
      </c>
      <c r="C84" s="94">
        <v>4027</v>
      </c>
      <c r="D84" s="102">
        <f t="shared" ref="D84:D88" si="13">C84/$C$88</f>
        <v>0.39515258561475813</v>
      </c>
    </row>
    <row r="85" spans="1:4" x14ac:dyDescent="0.25">
      <c r="A85" s="93" t="s">
        <v>96</v>
      </c>
      <c r="B85" s="93" t="s">
        <v>187</v>
      </c>
      <c r="C85" s="94">
        <v>2375</v>
      </c>
      <c r="D85" s="102">
        <f t="shared" si="13"/>
        <v>0.23304876852124423</v>
      </c>
    </row>
    <row r="86" spans="1:4" x14ac:dyDescent="0.25">
      <c r="A86" s="93" t="s">
        <v>96</v>
      </c>
      <c r="B86" s="93" t="s">
        <v>188</v>
      </c>
      <c r="C86" s="94">
        <v>1221</v>
      </c>
      <c r="D86" s="102">
        <f t="shared" si="13"/>
        <v>0.11981159846923756</v>
      </c>
    </row>
    <row r="87" spans="1:4" x14ac:dyDescent="0.25">
      <c r="A87" s="93" t="s">
        <v>96</v>
      </c>
      <c r="B87" s="92" t="s">
        <v>189</v>
      </c>
      <c r="C87" s="94">
        <v>2121</v>
      </c>
      <c r="D87" s="102">
        <f t="shared" si="13"/>
        <v>0.2081248160141301</v>
      </c>
    </row>
    <row r="88" spans="1:4" x14ac:dyDescent="0.25">
      <c r="A88" s="93" t="s">
        <v>96</v>
      </c>
      <c r="B88" s="92" t="s">
        <v>190</v>
      </c>
      <c r="C88" s="94">
        <v>10191</v>
      </c>
      <c r="D88" s="102">
        <f t="shared" si="13"/>
        <v>1</v>
      </c>
    </row>
    <row r="89" spans="1:4" x14ac:dyDescent="0.25">
      <c r="A89" s="93" t="s">
        <v>97</v>
      </c>
      <c r="B89" s="93" t="s">
        <v>185</v>
      </c>
      <c r="C89" s="94">
        <v>419</v>
      </c>
      <c r="D89" s="102">
        <f>C89/$C$94</f>
        <v>3.9847836424155965E-2</v>
      </c>
    </row>
    <row r="90" spans="1:4" x14ac:dyDescent="0.25">
      <c r="A90" s="93" t="s">
        <v>97</v>
      </c>
      <c r="B90" s="93" t="s">
        <v>186</v>
      </c>
      <c r="C90" s="94">
        <v>4155</v>
      </c>
      <c r="D90" s="102">
        <f t="shared" ref="D90:D94" si="14">C90/$C$94</f>
        <v>0.39514978601997147</v>
      </c>
    </row>
    <row r="91" spans="1:4" x14ac:dyDescent="0.25">
      <c r="A91" s="93" t="s">
        <v>97</v>
      </c>
      <c r="B91" s="93" t="s">
        <v>187</v>
      </c>
      <c r="C91" s="94">
        <v>2573</v>
      </c>
      <c r="D91" s="102">
        <f t="shared" si="14"/>
        <v>0.24469805040418449</v>
      </c>
    </row>
    <row r="92" spans="1:4" x14ac:dyDescent="0.25">
      <c r="A92" s="93" t="s">
        <v>97</v>
      </c>
      <c r="B92" s="93" t="s">
        <v>188</v>
      </c>
      <c r="C92" s="94">
        <v>1319</v>
      </c>
      <c r="D92" s="102">
        <f t="shared" si="14"/>
        <v>0.12543984783642415</v>
      </c>
    </row>
    <row r="93" spans="1:4" x14ac:dyDescent="0.25">
      <c r="A93" s="93" t="s">
        <v>97</v>
      </c>
      <c r="B93" s="92" t="s">
        <v>189</v>
      </c>
      <c r="C93" s="94">
        <v>2049</v>
      </c>
      <c r="D93" s="102">
        <f t="shared" si="14"/>
        <v>0.19486447931526391</v>
      </c>
    </row>
    <row r="94" spans="1:4" x14ac:dyDescent="0.25">
      <c r="A94" s="93" t="s">
        <v>97</v>
      </c>
      <c r="B94" s="92" t="s">
        <v>190</v>
      </c>
      <c r="C94" s="94">
        <v>10515</v>
      </c>
      <c r="D94" s="102">
        <f t="shared" si="14"/>
        <v>1</v>
      </c>
    </row>
    <row r="95" spans="1:4" x14ac:dyDescent="0.25">
      <c r="A95" s="93" t="s">
        <v>102</v>
      </c>
      <c r="B95" s="93" t="s">
        <v>185</v>
      </c>
      <c r="C95" s="94">
        <v>427</v>
      </c>
      <c r="D95" s="102">
        <f>C95/$C$100</f>
        <v>4.3624846751123825E-2</v>
      </c>
    </row>
    <row r="96" spans="1:4" x14ac:dyDescent="0.25">
      <c r="A96" s="93" t="s">
        <v>102</v>
      </c>
      <c r="B96" s="93" t="s">
        <v>186</v>
      </c>
      <c r="C96" s="94">
        <v>4109</v>
      </c>
      <c r="D96" s="102">
        <f t="shared" ref="D96:D100" si="15">C96/$C$100</f>
        <v>0.4197997548017981</v>
      </c>
    </row>
    <row r="97" spans="1:4" x14ac:dyDescent="0.25">
      <c r="A97" s="93" t="s">
        <v>102</v>
      </c>
      <c r="B97" s="93" t="s">
        <v>187</v>
      </c>
      <c r="C97" s="94">
        <v>2040</v>
      </c>
      <c r="D97" s="102">
        <f t="shared" si="15"/>
        <v>0.20841847159787494</v>
      </c>
    </row>
    <row r="98" spans="1:4" x14ac:dyDescent="0.25">
      <c r="A98" s="93" t="s">
        <v>102</v>
      </c>
      <c r="B98" s="93" t="s">
        <v>188</v>
      </c>
      <c r="C98" s="94">
        <v>1036</v>
      </c>
      <c r="D98" s="102">
        <f t="shared" si="15"/>
        <v>0.1058438904781365</v>
      </c>
    </row>
    <row r="99" spans="1:4" x14ac:dyDescent="0.25">
      <c r="A99" s="93" t="s">
        <v>102</v>
      </c>
      <c r="B99" s="92" t="s">
        <v>189</v>
      </c>
      <c r="C99" s="94">
        <v>2176</v>
      </c>
      <c r="D99" s="102">
        <f t="shared" si="15"/>
        <v>0.22231303637106661</v>
      </c>
    </row>
    <row r="100" spans="1:4" x14ac:dyDescent="0.25">
      <c r="A100" s="93" t="s">
        <v>102</v>
      </c>
      <c r="B100" s="92" t="s">
        <v>190</v>
      </c>
      <c r="C100" s="94">
        <v>9788</v>
      </c>
      <c r="D100" s="102">
        <f t="shared" si="15"/>
        <v>1</v>
      </c>
    </row>
    <row r="101" spans="1:4" x14ac:dyDescent="0.25">
      <c r="A101" s="93" t="s">
        <v>103</v>
      </c>
      <c r="B101" s="93" t="s">
        <v>185</v>
      </c>
      <c r="C101" s="94">
        <v>465</v>
      </c>
      <c r="D101" s="102">
        <f>C101/$C$106</f>
        <v>4.9420767350409185E-2</v>
      </c>
    </row>
    <row r="102" spans="1:4" x14ac:dyDescent="0.25">
      <c r="A102" s="93" t="s">
        <v>103</v>
      </c>
      <c r="B102" s="93" t="s">
        <v>186</v>
      </c>
      <c r="C102" s="94">
        <v>3910</v>
      </c>
      <c r="D102" s="102">
        <f t="shared" ref="D102:D106" si="16">C102/$C$106</f>
        <v>0.41555957062387078</v>
      </c>
    </row>
    <row r="103" spans="1:4" x14ac:dyDescent="0.25">
      <c r="A103" s="93" t="s">
        <v>103</v>
      </c>
      <c r="B103" s="93" t="s">
        <v>187</v>
      </c>
      <c r="C103" s="94">
        <v>2210</v>
      </c>
      <c r="D103" s="102">
        <f t="shared" si="16"/>
        <v>0.23488149643957912</v>
      </c>
    </row>
    <row r="104" spans="1:4" x14ac:dyDescent="0.25">
      <c r="A104" s="93" t="s">
        <v>103</v>
      </c>
      <c r="B104" s="93" t="s">
        <v>188</v>
      </c>
      <c r="C104" s="94">
        <v>935</v>
      </c>
      <c r="D104" s="102">
        <f t="shared" si="16"/>
        <v>9.9372940801360402E-2</v>
      </c>
    </row>
    <row r="105" spans="1:4" x14ac:dyDescent="0.25">
      <c r="A105" s="93" t="s">
        <v>103</v>
      </c>
      <c r="B105" s="92" t="s">
        <v>189</v>
      </c>
      <c r="C105" s="94">
        <v>1889</v>
      </c>
      <c r="D105" s="102">
        <f t="shared" si="16"/>
        <v>0.20076522478478054</v>
      </c>
    </row>
    <row r="106" spans="1:4" x14ac:dyDescent="0.25">
      <c r="A106" s="93" t="s">
        <v>103</v>
      </c>
      <c r="B106" s="92" t="s">
        <v>190</v>
      </c>
      <c r="C106" s="95">
        <v>9409</v>
      </c>
      <c r="D106" s="102">
        <f t="shared" si="16"/>
        <v>1</v>
      </c>
    </row>
    <row r="107" spans="1:4" x14ac:dyDescent="0.25">
      <c r="A107" s="93" t="s">
        <v>114</v>
      </c>
      <c r="B107" s="93" t="s">
        <v>185</v>
      </c>
      <c r="C107" s="94">
        <v>340</v>
      </c>
      <c r="D107" s="102">
        <f>C107/$C$112</f>
        <v>3.3148093984595887E-2</v>
      </c>
    </row>
    <row r="108" spans="1:4" x14ac:dyDescent="0.25">
      <c r="A108" s="93" t="s">
        <v>114</v>
      </c>
      <c r="B108" s="93" t="s">
        <v>186</v>
      </c>
      <c r="C108" s="94">
        <v>4289</v>
      </c>
      <c r="D108" s="102">
        <f t="shared" ref="D108:D112" si="17">C108/$C$112</f>
        <v>0.41815345617626987</v>
      </c>
    </row>
    <row r="109" spans="1:4" x14ac:dyDescent="0.25">
      <c r="A109" s="93" t="s">
        <v>114</v>
      </c>
      <c r="B109" s="93" t="s">
        <v>187</v>
      </c>
      <c r="C109" s="94">
        <v>2329</v>
      </c>
      <c r="D109" s="102">
        <f t="shared" si="17"/>
        <v>0.22706444379448182</v>
      </c>
    </row>
    <row r="110" spans="1:4" x14ac:dyDescent="0.25">
      <c r="A110" s="93" t="s">
        <v>114</v>
      </c>
      <c r="B110" s="93" t="s">
        <v>188</v>
      </c>
      <c r="C110" s="94">
        <v>1446</v>
      </c>
      <c r="D110" s="102">
        <f t="shared" si="17"/>
        <v>0.14097689382860484</v>
      </c>
    </row>
    <row r="111" spans="1:4" x14ac:dyDescent="0.25">
      <c r="A111" s="93" t="s">
        <v>114</v>
      </c>
      <c r="B111" s="92" t="s">
        <v>189</v>
      </c>
      <c r="C111" s="94">
        <v>1853</v>
      </c>
      <c r="D111" s="102">
        <f t="shared" si="17"/>
        <v>0.18065711221604758</v>
      </c>
    </row>
    <row r="112" spans="1:4" x14ac:dyDescent="0.25">
      <c r="A112" s="93" t="s">
        <v>114</v>
      </c>
      <c r="B112" s="92" t="s">
        <v>190</v>
      </c>
      <c r="C112" s="94">
        <v>10257</v>
      </c>
      <c r="D112" s="102">
        <f t="shared" si="17"/>
        <v>1</v>
      </c>
    </row>
    <row r="113" spans="1:4" x14ac:dyDescent="0.25">
      <c r="A113" s="93" t="s">
        <v>115</v>
      </c>
      <c r="B113" s="93" t="s">
        <v>185</v>
      </c>
      <c r="C113" s="94">
        <v>370</v>
      </c>
      <c r="D113" s="102">
        <f>C113/$C$118</f>
        <v>3.5184480791175352E-2</v>
      </c>
    </row>
    <row r="114" spans="1:4" x14ac:dyDescent="0.25">
      <c r="A114" s="93" t="s">
        <v>115</v>
      </c>
      <c r="B114" s="93" t="s">
        <v>186</v>
      </c>
      <c r="C114" s="94">
        <v>4295</v>
      </c>
      <c r="D114" s="102">
        <f t="shared" ref="D114:D118" si="18">C114/$C$118</f>
        <v>0.40842525675161656</v>
      </c>
    </row>
    <row r="115" spans="1:4" x14ac:dyDescent="0.25">
      <c r="A115" s="93" t="s">
        <v>115</v>
      </c>
      <c r="B115" s="93" t="s">
        <v>187</v>
      </c>
      <c r="C115" s="94">
        <v>2240</v>
      </c>
      <c r="D115" s="102">
        <f t="shared" si="18"/>
        <v>0.21300874857360214</v>
      </c>
    </row>
    <row r="116" spans="1:4" x14ac:dyDescent="0.25">
      <c r="A116" s="93" t="s">
        <v>115</v>
      </c>
      <c r="B116" s="93" t="s">
        <v>188</v>
      </c>
      <c r="C116" s="94">
        <v>1529</v>
      </c>
      <c r="D116" s="102">
        <f t="shared" si="18"/>
        <v>0.14539748953974896</v>
      </c>
    </row>
    <row r="117" spans="1:4" x14ac:dyDescent="0.25">
      <c r="A117" s="93" t="s">
        <v>115</v>
      </c>
      <c r="B117" s="92" t="s">
        <v>189</v>
      </c>
      <c r="C117" s="94">
        <v>2082</v>
      </c>
      <c r="D117" s="102">
        <f t="shared" si="18"/>
        <v>0.19798402434385698</v>
      </c>
    </row>
    <row r="118" spans="1:4" x14ac:dyDescent="0.25">
      <c r="A118" s="93" t="s">
        <v>115</v>
      </c>
      <c r="B118" s="92" t="s">
        <v>190</v>
      </c>
      <c r="C118" s="94">
        <v>10516</v>
      </c>
      <c r="D118" s="102">
        <f t="shared" si="18"/>
        <v>1</v>
      </c>
    </row>
    <row r="119" spans="1:4" x14ac:dyDescent="0.25">
      <c r="A119" s="93" t="s">
        <v>83</v>
      </c>
      <c r="B119" s="93" t="s">
        <v>185</v>
      </c>
      <c r="C119" s="94">
        <v>451</v>
      </c>
      <c r="D119" s="102">
        <f>C119/$C$124</f>
        <v>3.7343711186552955E-2</v>
      </c>
    </row>
    <row r="120" spans="1:4" x14ac:dyDescent="0.25">
      <c r="A120" s="93" t="s">
        <v>83</v>
      </c>
      <c r="B120" s="93" t="s">
        <v>186</v>
      </c>
      <c r="C120" s="94">
        <v>4687</v>
      </c>
      <c r="D120" s="102">
        <f t="shared" ref="D120:D124" si="19">C120/$C$124</f>
        <v>0.38809306947089511</v>
      </c>
    </row>
    <row r="121" spans="1:4" x14ac:dyDescent="0.25">
      <c r="A121" s="93" t="s">
        <v>83</v>
      </c>
      <c r="B121" s="93" t="s">
        <v>187</v>
      </c>
      <c r="C121" s="94">
        <v>2492</v>
      </c>
      <c r="D121" s="102">
        <f t="shared" si="19"/>
        <v>0.20634263476028816</v>
      </c>
    </row>
    <row r="122" spans="1:4" x14ac:dyDescent="0.25">
      <c r="A122" s="93" t="s">
        <v>83</v>
      </c>
      <c r="B122" s="93" t="s">
        <v>188</v>
      </c>
      <c r="C122" s="94">
        <v>1432</v>
      </c>
      <c r="D122" s="102">
        <f t="shared" si="19"/>
        <v>0.11857249316883332</v>
      </c>
    </row>
    <row r="123" spans="1:4" x14ac:dyDescent="0.25">
      <c r="A123" s="93" t="s">
        <v>83</v>
      </c>
      <c r="B123" s="92" t="s">
        <v>189</v>
      </c>
      <c r="C123" s="94">
        <v>3015</v>
      </c>
      <c r="D123" s="102">
        <f t="shared" si="19"/>
        <v>0.2496480914134305</v>
      </c>
    </row>
    <row r="124" spans="1:4" x14ac:dyDescent="0.25">
      <c r="A124" s="93" t="s">
        <v>83</v>
      </c>
      <c r="B124" s="92" t="s">
        <v>190</v>
      </c>
      <c r="C124" s="94">
        <v>12077</v>
      </c>
      <c r="D124" s="102">
        <f t="shared" si="19"/>
        <v>1</v>
      </c>
    </row>
    <row r="125" spans="1:4" x14ac:dyDescent="0.25">
      <c r="A125" s="93" t="s">
        <v>91</v>
      </c>
      <c r="B125" s="93" t="s">
        <v>185</v>
      </c>
      <c r="C125" s="94">
        <v>448</v>
      </c>
      <c r="D125" s="102">
        <f>C125/$C$130</f>
        <v>4.1324601051563506E-2</v>
      </c>
    </row>
    <row r="126" spans="1:4" x14ac:dyDescent="0.25">
      <c r="A126" s="93" t="s">
        <v>91</v>
      </c>
      <c r="B126" s="93" t="s">
        <v>186</v>
      </c>
      <c r="C126" s="94">
        <v>3881</v>
      </c>
      <c r="D126" s="102">
        <f t="shared" ref="D126:D130" si="20">C126/$C$130</f>
        <v>0.35799280509178122</v>
      </c>
    </row>
    <row r="127" spans="1:4" x14ac:dyDescent="0.25">
      <c r="A127" s="93" t="s">
        <v>91</v>
      </c>
      <c r="B127" s="93" t="s">
        <v>187</v>
      </c>
      <c r="C127" s="94">
        <v>2971</v>
      </c>
      <c r="D127" s="102">
        <f t="shared" si="20"/>
        <v>0.27405220920579282</v>
      </c>
    </row>
    <row r="128" spans="1:4" x14ac:dyDescent="0.25">
      <c r="A128" s="93" t="s">
        <v>91</v>
      </c>
      <c r="B128" s="93" t="s">
        <v>188</v>
      </c>
      <c r="C128" s="94">
        <v>1267</v>
      </c>
      <c r="D128" s="102">
        <f t="shared" si="20"/>
        <v>0.11687113734895305</v>
      </c>
    </row>
    <row r="129" spans="1:4" x14ac:dyDescent="0.25">
      <c r="A129" s="93" t="s">
        <v>91</v>
      </c>
      <c r="B129" s="92" t="s">
        <v>189</v>
      </c>
      <c r="C129" s="94">
        <v>2274</v>
      </c>
      <c r="D129" s="102">
        <f t="shared" si="20"/>
        <v>0.20975924730190942</v>
      </c>
    </row>
    <row r="130" spans="1:4" x14ac:dyDescent="0.25">
      <c r="A130" s="93" t="s">
        <v>91</v>
      </c>
      <c r="B130" s="92" t="s">
        <v>190</v>
      </c>
      <c r="C130" s="94">
        <v>10841</v>
      </c>
      <c r="D130" s="102">
        <f t="shared" si="20"/>
        <v>1</v>
      </c>
    </row>
    <row r="131" spans="1:4" x14ac:dyDescent="0.25">
      <c r="A131" s="93" t="s">
        <v>84</v>
      </c>
      <c r="B131" s="93" t="s">
        <v>185</v>
      </c>
      <c r="C131" s="94">
        <v>558</v>
      </c>
      <c r="D131" s="102">
        <f>C131/$C$136</f>
        <v>4.1895037164952326E-2</v>
      </c>
    </row>
    <row r="132" spans="1:4" x14ac:dyDescent="0.25">
      <c r="A132" s="93" t="s">
        <v>84</v>
      </c>
      <c r="B132" s="93" t="s">
        <v>186</v>
      </c>
      <c r="C132" s="94">
        <v>5062</v>
      </c>
      <c r="D132" s="102">
        <f t="shared" ref="D132:D136" si="21">C132/$C$136</f>
        <v>0.38005856295517682</v>
      </c>
    </row>
    <row r="133" spans="1:4" x14ac:dyDescent="0.25">
      <c r="A133" s="93" t="s">
        <v>84</v>
      </c>
      <c r="B133" s="93" t="s">
        <v>187</v>
      </c>
      <c r="C133" s="94">
        <v>2883</v>
      </c>
      <c r="D133" s="102">
        <f t="shared" si="21"/>
        <v>0.21645769201892034</v>
      </c>
    </row>
    <row r="134" spans="1:4" x14ac:dyDescent="0.25">
      <c r="A134" s="93" t="s">
        <v>84</v>
      </c>
      <c r="B134" s="93" t="s">
        <v>188</v>
      </c>
      <c r="C134" s="94">
        <v>1469</v>
      </c>
      <c r="D134" s="102">
        <f t="shared" si="21"/>
        <v>0.11029356558300173</v>
      </c>
    </row>
    <row r="135" spans="1:4" x14ac:dyDescent="0.25">
      <c r="A135" s="93" t="s">
        <v>84</v>
      </c>
      <c r="B135" s="92" t="s">
        <v>189</v>
      </c>
      <c r="C135" s="94">
        <v>3347</v>
      </c>
      <c r="D135" s="102">
        <f t="shared" si="21"/>
        <v>0.2512951422779488</v>
      </c>
    </row>
    <row r="136" spans="1:4" x14ac:dyDescent="0.25">
      <c r="A136" s="93" t="s">
        <v>84</v>
      </c>
      <c r="B136" s="92" t="s">
        <v>190</v>
      </c>
      <c r="C136" s="94">
        <v>13319</v>
      </c>
      <c r="D136" s="102">
        <f t="shared" si="21"/>
        <v>1</v>
      </c>
    </row>
    <row r="137" spans="1:4" x14ac:dyDescent="0.25">
      <c r="A137" s="93" t="s">
        <v>98</v>
      </c>
      <c r="B137" s="93" t="s">
        <v>185</v>
      </c>
      <c r="C137" s="94">
        <v>432</v>
      </c>
      <c r="D137" s="102">
        <f>C137/$C$142</f>
        <v>4.5311516677155446E-2</v>
      </c>
    </row>
    <row r="138" spans="1:4" x14ac:dyDescent="0.25">
      <c r="A138" s="93" t="s">
        <v>98</v>
      </c>
      <c r="B138" s="93" t="s">
        <v>186</v>
      </c>
      <c r="C138" s="94">
        <v>3926</v>
      </c>
      <c r="D138" s="102">
        <f t="shared" ref="D138:D142" si="22">C138/$C$142</f>
        <v>0.41178938535766729</v>
      </c>
    </row>
    <row r="139" spans="1:4" x14ac:dyDescent="0.25">
      <c r="A139" s="93" t="s">
        <v>98</v>
      </c>
      <c r="B139" s="93" t="s">
        <v>187</v>
      </c>
      <c r="C139" s="94">
        <v>2148</v>
      </c>
      <c r="D139" s="102">
        <f t="shared" si="22"/>
        <v>0.22529893014474511</v>
      </c>
    </row>
    <row r="140" spans="1:4" x14ac:dyDescent="0.25">
      <c r="A140" s="93" t="s">
        <v>98</v>
      </c>
      <c r="B140" s="93" t="s">
        <v>188</v>
      </c>
      <c r="C140" s="94">
        <v>1330</v>
      </c>
      <c r="D140" s="102">
        <f t="shared" si="22"/>
        <v>0.1395007342143906</v>
      </c>
    </row>
    <row r="141" spans="1:4" x14ac:dyDescent="0.25">
      <c r="A141" s="93" t="s">
        <v>98</v>
      </c>
      <c r="B141" s="92" t="s">
        <v>189</v>
      </c>
      <c r="C141" s="94">
        <v>1698</v>
      </c>
      <c r="D141" s="102">
        <f t="shared" si="22"/>
        <v>0.17809943360604152</v>
      </c>
    </row>
    <row r="142" spans="1:4" x14ac:dyDescent="0.25">
      <c r="A142" s="93" t="s">
        <v>98</v>
      </c>
      <c r="B142" s="92" t="s">
        <v>190</v>
      </c>
      <c r="C142" s="94">
        <v>9534</v>
      </c>
      <c r="D142" s="102">
        <f t="shared" si="22"/>
        <v>1</v>
      </c>
    </row>
    <row r="143" spans="1:4" x14ac:dyDescent="0.25">
      <c r="A143" s="93" t="s">
        <v>104</v>
      </c>
      <c r="B143" s="93" t="s">
        <v>185</v>
      </c>
      <c r="C143" s="94">
        <v>497</v>
      </c>
      <c r="D143" s="102">
        <f>C143/$C$148</f>
        <v>4.5819120494145847E-2</v>
      </c>
    </row>
    <row r="144" spans="1:4" x14ac:dyDescent="0.25">
      <c r="A144" s="93" t="s">
        <v>104</v>
      </c>
      <c r="B144" s="93" t="s">
        <v>186</v>
      </c>
      <c r="C144" s="94">
        <v>4043</v>
      </c>
      <c r="D144" s="102">
        <f t="shared" ref="D144:D148" si="23">C144/$C$148</f>
        <v>0.37272978703789067</v>
      </c>
    </row>
    <row r="145" spans="1:4" x14ac:dyDescent="0.25">
      <c r="A145" s="93" t="s">
        <v>104</v>
      </c>
      <c r="B145" s="93" t="s">
        <v>187</v>
      </c>
      <c r="C145" s="94">
        <v>2227</v>
      </c>
      <c r="D145" s="102">
        <f t="shared" si="23"/>
        <v>0.20531022402507607</v>
      </c>
    </row>
    <row r="146" spans="1:4" x14ac:dyDescent="0.25">
      <c r="A146" s="93" t="s">
        <v>104</v>
      </c>
      <c r="B146" s="93" t="s">
        <v>188</v>
      </c>
      <c r="C146" s="94">
        <v>938</v>
      </c>
      <c r="D146" s="102">
        <f t="shared" si="23"/>
        <v>8.6475523186134412E-2</v>
      </c>
    </row>
    <row r="147" spans="1:4" x14ac:dyDescent="0.25">
      <c r="A147" s="93" t="s">
        <v>104</v>
      </c>
      <c r="B147" s="92" t="s">
        <v>189</v>
      </c>
      <c r="C147" s="94">
        <v>3142</v>
      </c>
      <c r="D147" s="102">
        <f t="shared" si="23"/>
        <v>0.28966534525675303</v>
      </c>
    </row>
    <row r="148" spans="1:4" x14ac:dyDescent="0.25">
      <c r="A148" s="93" t="s">
        <v>104</v>
      </c>
      <c r="B148" s="92" t="s">
        <v>190</v>
      </c>
      <c r="C148" s="94">
        <v>10847</v>
      </c>
      <c r="D148" s="102">
        <f t="shared" si="23"/>
        <v>1</v>
      </c>
    </row>
    <row r="149" spans="1:4" x14ac:dyDescent="0.25">
      <c r="A149" s="93" t="s">
        <v>116</v>
      </c>
      <c r="B149" s="93" t="s">
        <v>185</v>
      </c>
      <c r="C149" s="94">
        <v>341</v>
      </c>
      <c r="D149" s="102">
        <f>C149/$C$154</f>
        <v>3.6299765807962528E-2</v>
      </c>
    </row>
    <row r="150" spans="1:4" x14ac:dyDescent="0.25">
      <c r="A150" s="93" t="s">
        <v>116</v>
      </c>
      <c r="B150" s="93" t="s">
        <v>186</v>
      </c>
      <c r="C150" s="94">
        <v>3790</v>
      </c>
      <c r="D150" s="102">
        <f t="shared" ref="D150:D154" si="24">C150/$C$154</f>
        <v>0.40344901000638705</v>
      </c>
    </row>
    <row r="151" spans="1:4" x14ac:dyDescent="0.25">
      <c r="A151" s="93" t="s">
        <v>116</v>
      </c>
      <c r="B151" s="93" t="s">
        <v>187</v>
      </c>
      <c r="C151" s="94">
        <v>2050</v>
      </c>
      <c r="D151" s="102">
        <f t="shared" si="24"/>
        <v>0.21822439855226741</v>
      </c>
    </row>
    <row r="152" spans="1:4" x14ac:dyDescent="0.25">
      <c r="A152" s="93" t="s">
        <v>116</v>
      </c>
      <c r="B152" s="93" t="s">
        <v>188</v>
      </c>
      <c r="C152" s="94">
        <v>1404</v>
      </c>
      <c r="D152" s="102">
        <f t="shared" si="24"/>
        <v>0.14945710027677242</v>
      </c>
    </row>
    <row r="153" spans="1:4" x14ac:dyDescent="0.25">
      <c r="A153" s="93" t="s">
        <v>116</v>
      </c>
      <c r="B153" s="92" t="s">
        <v>189</v>
      </c>
      <c r="C153" s="94">
        <v>1809</v>
      </c>
      <c r="D153" s="102">
        <f t="shared" si="24"/>
        <v>0.1925697253566106</v>
      </c>
    </row>
    <row r="154" spans="1:4" x14ac:dyDescent="0.25">
      <c r="A154" s="93" t="s">
        <v>116</v>
      </c>
      <c r="B154" s="92" t="s">
        <v>190</v>
      </c>
      <c r="C154" s="94">
        <v>9394</v>
      </c>
      <c r="D154" s="102">
        <f t="shared" si="24"/>
        <v>1</v>
      </c>
    </row>
    <row r="155" spans="1:4" x14ac:dyDescent="0.25">
      <c r="A155" s="93" t="s">
        <v>105</v>
      </c>
      <c r="B155" s="93" t="s">
        <v>185</v>
      </c>
      <c r="C155" s="94">
        <v>383</v>
      </c>
      <c r="D155" s="102">
        <f>C155/$C$160</f>
        <v>3.8608870967741939E-2</v>
      </c>
    </row>
    <row r="156" spans="1:4" x14ac:dyDescent="0.25">
      <c r="A156" s="93" t="s">
        <v>105</v>
      </c>
      <c r="B156" s="93" t="s">
        <v>186</v>
      </c>
      <c r="C156" s="94">
        <v>3955</v>
      </c>
      <c r="D156" s="102">
        <f t="shared" ref="D156:D160" si="25">C156/$C$160</f>
        <v>0.39868951612903225</v>
      </c>
    </row>
    <row r="157" spans="1:4" x14ac:dyDescent="0.25">
      <c r="A157" s="93" t="s">
        <v>105</v>
      </c>
      <c r="B157" s="93" t="s">
        <v>187</v>
      </c>
      <c r="C157" s="94">
        <v>2185</v>
      </c>
      <c r="D157" s="102">
        <f t="shared" si="25"/>
        <v>0.22026209677419356</v>
      </c>
    </row>
    <row r="158" spans="1:4" x14ac:dyDescent="0.25">
      <c r="A158" s="93" t="s">
        <v>105</v>
      </c>
      <c r="B158" s="93" t="s">
        <v>188</v>
      </c>
      <c r="C158" s="94">
        <v>1425</v>
      </c>
      <c r="D158" s="102">
        <f t="shared" si="25"/>
        <v>0.14364919354838709</v>
      </c>
    </row>
    <row r="159" spans="1:4" x14ac:dyDescent="0.25">
      <c r="A159" s="93" t="s">
        <v>105</v>
      </c>
      <c r="B159" s="92" t="s">
        <v>189</v>
      </c>
      <c r="C159" s="94">
        <v>1972</v>
      </c>
      <c r="D159" s="102">
        <f t="shared" si="25"/>
        <v>0.19879032258064516</v>
      </c>
    </row>
    <row r="160" spans="1:4" x14ac:dyDescent="0.25">
      <c r="A160" s="93" t="s">
        <v>105</v>
      </c>
      <c r="B160" s="92" t="s">
        <v>190</v>
      </c>
      <c r="C160" s="94">
        <v>9920</v>
      </c>
      <c r="D160" s="102">
        <f t="shared" si="25"/>
        <v>1</v>
      </c>
    </row>
    <row r="161" spans="1:4" x14ac:dyDescent="0.25">
      <c r="A161" s="93" t="s">
        <v>130</v>
      </c>
      <c r="B161" s="93" t="s">
        <v>185</v>
      </c>
      <c r="C161" s="94">
        <v>520</v>
      </c>
      <c r="D161" s="102">
        <f>C161/$C$166</f>
        <v>5.0920485703094397E-2</v>
      </c>
    </row>
    <row r="162" spans="1:4" x14ac:dyDescent="0.25">
      <c r="A162" s="93" t="s">
        <v>130</v>
      </c>
      <c r="B162" s="93" t="s">
        <v>186</v>
      </c>
      <c r="C162" s="94">
        <v>4613</v>
      </c>
      <c r="D162" s="102">
        <f t="shared" ref="D162:D166" si="26">C162/$C$166</f>
        <v>0.45172346259302781</v>
      </c>
    </row>
    <row r="163" spans="1:4" x14ac:dyDescent="0.25">
      <c r="A163" s="93" t="s">
        <v>130</v>
      </c>
      <c r="B163" s="93" t="s">
        <v>187</v>
      </c>
      <c r="C163" s="94">
        <v>2307</v>
      </c>
      <c r="D163" s="102">
        <f t="shared" si="26"/>
        <v>0.22591069330199764</v>
      </c>
    </row>
    <row r="164" spans="1:4" x14ac:dyDescent="0.25">
      <c r="A164" s="93" t="s">
        <v>130</v>
      </c>
      <c r="B164" s="93" t="s">
        <v>188</v>
      </c>
      <c r="C164" s="94">
        <v>768</v>
      </c>
      <c r="D164" s="102">
        <f t="shared" si="26"/>
        <v>7.5205640423031725E-2</v>
      </c>
    </row>
    <row r="165" spans="1:4" x14ac:dyDescent="0.25">
      <c r="A165" s="93" t="s">
        <v>130</v>
      </c>
      <c r="B165" s="92" t="s">
        <v>189</v>
      </c>
      <c r="C165" s="94">
        <v>2004</v>
      </c>
      <c r="D165" s="102">
        <f t="shared" si="26"/>
        <v>0.19623971797884843</v>
      </c>
    </row>
    <row r="166" spans="1:4" x14ac:dyDescent="0.25">
      <c r="A166" s="93" t="s">
        <v>130</v>
      </c>
      <c r="B166" s="92" t="s">
        <v>190</v>
      </c>
      <c r="C166" s="94">
        <v>10212</v>
      </c>
      <c r="D166" s="102">
        <f t="shared" si="26"/>
        <v>1</v>
      </c>
    </row>
    <row r="167" spans="1:4" x14ac:dyDescent="0.25">
      <c r="A167" s="93" t="s">
        <v>106</v>
      </c>
      <c r="B167" s="93" t="s">
        <v>185</v>
      </c>
      <c r="C167" s="94">
        <v>422</v>
      </c>
      <c r="D167" s="102">
        <f>C167/$C$172</f>
        <v>4.0136960243484877E-2</v>
      </c>
    </row>
    <row r="168" spans="1:4" x14ac:dyDescent="0.25">
      <c r="A168" s="93" t="s">
        <v>106</v>
      </c>
      <c r="B168" s="93" t="s">
        <v>186</v>
      </c>
      <c r="C168" s="94">
        <v>4307</v>
      </c>
      <c r="D168" s="102">
        <f t="shared" ref="D168:D172" si="27">C168/$C$172</f>
        <v>0.40964428381206008</v>
      </c>
    </row>
    <row r="169" spans="1:4" x14ac:dyDescent="0.25">
      <c r="A169" s="93" t="s">
        <v>106</v>
      </c>
      <c r="B169" s="93" t="s">
        <v>187</v>
      </c>
      <c r="C169" s="94">
        <v>2400</v>
      </c>
      <c r="D169" s="102">
        <f t="shared" si="27"/>
        <v>0.22826707247479552</v>
      </c>
    </row>
    <row r="170" spans="1:4" x14ac:dyDescent="0.25">
      <c r="A170" s="93" t="s">
        <v>106</v>
      </c>
      <c r="B170" s="93" t="s">
        <v>188</v>
      </c>
      <c r="C170" s="94">
        <v>1253</v>
      </c>
      <c r="D170" s="102">
        <f t="shared" si="27"/>
        <v>0.11917443408788282</v>
      </c>
    </row>
    <row r="171" spans="1:4" x14ac:dyDescent="0.25">
      <c r="A171" s="93" t="s">
        <v>106</v>
      </c>
      <c r="B171" s="92" t="s">
        <v>189</v>
      </c>
      <c r="C171" s="94">
        <v>2132</v>
      </c>
      <c r="D171" s="102">
        <f t="shared" si="27"/>
        <v>0.20277724938177669</v>
      </c>
    </row>
    <row r="172" spans="1:4" x14ac:dyDescent="0.25">
      <c r="A172" s="93" t="s">
        <v>106</v>
      </c>
      <c r="B172" s="92" t="s">
        <v>190</v>
      </c>
      <c r="C172" s="94">
        <v>10514</v>
      </c>
      <c r="D172" s="102">
        <f t="shared" si="27"/>
        <v>1</v>
      </c>
    </row>
    <row r="173" spans="1:4" x14ac:dyDescent="0.25">
      <c r="A173" s="93" t="s">
        <v>137</v>
      </c>
      <c r="B173" s="93" t="s">
        <v>185</v>
      </c>
      <c r="C173" s="94">
        <v>437</v>
      </c>
      <c r="D173" s="102">
        <f>C173/$C$178</f>
        <v>6.1445444319460064E-2</v>
      </c>
    </row>
    <row r="174" spans="1:4" x14ac:dyDescent="0.25">
      <c r="A174" s="93" t="s">
        <v>137</v>
      </c>
      <c r="B174" s="93" t="s">
        <v>186</v>
      </c>
      <c r="C174" s="94">
        <v>2817</v>
      </c>
      <c r="D174" s="102">
        <f t="shared" ref="D174:D178" si="28">C174/$C$178</f>
        <v>0.39609111361079863</v>
      </c>
    </row>
    <row r="175" spans="1:4" x14ac:dyDescent="0.25">
      <c r="A175" s="93" t="s">
        <v>137</v>
      </c>
      <c r="B175" s="93" t="s">
        <v>187</v>
      </c>
      <c r="C175" s="94">
        <v>2301</v>
      </c>
      <c r="D175" s="102">
        <f t="shared" si="28"/>
        <v>0.32353768278965128</v>
      </c>
    </row>
    <row r="176" spans="1:4" x14ac:dyDescent="0.25">
      <c r="A176" s="93" t="s">
        <v>137</v>
      </c>
      <c r="B176" s="93" t="s">
        <v>188</v>
      </c>
      <c r="C176" s="94">
        <v>1236</v>
      </c>
      <c r="D176" s="102">
        <f t="shared" si="28"/>
        <v>0.17379077615298089</v>
      </c>
    </row>
    <row r="177" spans="1:4" x14ac:dyDescent="0.25">
      <c r="A177" s="93" t="s">
        <v>137</v>
      </c>
      <c r="B177" s="92" t="s">
        <v>189</v>
      </c>
      <c r="C177" s="94">
        <v>1557</v>
      </c>
      <c r="D177" s="102">
        <f t="shared" si="28"/>
        <v>0.21892575928008998</v>
      </c>
    </row>
    <row r="178" spans="1:4" x14ac:dyDescent="0.25">
      <c r="A178" s="93" t="s">
        <v>137</v>
      </c>
      <c r="B178" s="92" t="s">
        <v>190</v>
      </c>
      <c r="C178" s="94">
        <v>7112</v>
      </c>
      <c r="D178" s="102">
        <f t="shared" si="28"/>
        <v>1</v>
      </c>
    </row>
    <row r="179" spans="1:4" x14ac:dyDescent="0.25">
      <c r="A179" s="93" t="s">
        <v>85</v>
      </c>
      <c r="B179" s="93" t="s">
        <v>185</v>
      </c>
      <c r="C179" s="94">
        <v>648</v>
      </c>
      <c r="D179" s="102">
        <f>C179/$C$184</f>
        <v>5.4943191453281331E-2</v>
      </c>
    </row>
    <row r="180" spans="1:4" x14ac:dyDescent="0.25">
      <c r="A180" s="93" t="s">
        <v>85</v>
      </c>
      <c r="B180" s="93" t="s">
        <v>186</v>
      </c>
      <c r="C180" s="94">
        <v>4665</v>
      </c>
      <c r="D180" s="102">
        <f t="shared" ref="D180:D184" si="29">C180/$C$184</f>
        <v>0.39554010513820587</v>
      </c>
    </row>
    <row r="181" spans="1:4" x14ac:dyDescent="0.25">
      <c r="A181" s="93" t="s">
        <v>85</v>
      </c>
      <c r="B181" s="93" t="s">
        <v>187</v>
      </c>
      <c r="C181" s="94">
        <v>2598</v>
      </c>
      <c r="D181" s="102">
        <f t="shared" si="29"/>
        <v>0.22028149906732236</v>
      </c>
    </row>
    <row r="182" spans="1:4" x14ac:dyDescent="0.25">
      <c r="A182" s="93" t="s">
        <v>85</v>
      </c>
      <c r="B182" s="93" t="s">
        <v>188</v>
      </c>
      <c r="C182" s="94">
        <v>1272</v>
      </c>
      <c r="D182" s="102">
        <f t="shared" si="29"/>
        <v>0.10785144988977446</v>
      </c>
    </row>
    <row r="183" spans="1:4" x14ac:dyDescent="0.25">
      <c r="A183" s="93" t="s">
        <v>85</v>
      </c>
      <c r="B183" s="92" t="s">
        <v>189</v>
      </c>
      <c r="C183" s="94">
        <v>2611</v>
      </c>
      <c r="D183" s="102">
        <f t="shared" si="29"/>
        <v>0.22138375445141598</v>
      </c>
    </row>
    <row r="184" spans="1:4" x14ac:dyDescent="0.25">
      <c r="A184" s="93" t="s">
        <v>85</v>
      </c>
      <c r="B184" s="92" t="s">
        <v>190</v>
      </c>
      <c r="C184" s="94">
        <v>11794</v>
      </c>
      <c r="D184" s="102">
        <f t="shared" si="29"/>
        <v>1</v>
      </c>
    </row>
    <row r="185" spans="1:4" x14ac:dyDescent="0.25">
      <c r="A185" s="93" t="s">
        <v>92</v>
      </c>
      <c r="B185" s="93" t="s">
        <v>185</v>
      </c>
      <c r="C185" s="94">
        <v>467</v>
      </c>
      <c r="D185" s="102">
        <f>C185/$C$190</f>
        <v>3.9356143603573236E-2</v>
      </c>
    </row>
    <row r="186" spans="1:4" x14ac:dyDescent="0.25">
      <c r="A186" s="93" t="s">
        <v>92</v>
      </c>
      <c r="B186" s="93" t="s">
        <v>186</v>
      </c>
      <c r="C186" s="94">
        <v>4135</v>
      </c>
      <c r="D186" s="102">
        <f t="shared" ref="D186:D190" si="30">C186/$C$190</f>
        <v>0.34847463340637114</v>
      </c>
    </row>
    <row r="187" spans="1:4" x14ac:dyDescent="0.25">
      <c r="A187" s="93" t="s">
        <v>92</v>
      </c>
      <c r="B187" s="93" t="s">
        <v>187</v>
      </c>
      <c r="C187" s="94">
        <v>3160</v>
      </c>
      <c r="D187" s="102">
        <f t="shared" si="30"/>
        <v>0.26630709590426427</v>
      </c>
    </row>
    <row r="188" spans="1:4" x14ac:dyDescent="0.25">
      <c r="A188" s="93" t="s">
        <v>92</v>
      </c>
      <c r="B188" s="93" t="s">
        <v>188</v>
      </c>
      <c r="C188" s="94">
        <v>1694</v>
      </c>
      <c r="D188" s="102">
        <f t="shared" si="30"/>
        <v>0.1427608292600708</v>
      </c>
    </row>
    <row r="189" spans="1:4" x14ac:dyDescent="0.25">
      <c r="A189" s="93" t="s">
        <v>92</v>
      </c>
      <c r="B189" s="92" t="s">
        <v>189</v>
      </c>
      <c r="C189" s="94">
        <v>2410</v>
      </c>
      <c r="D189" s="102">
        <f t="shared" si="30"/>
        <v>0.20310129782572053</v>
      </c>
    </row>
    <row r="190" spans="1:4" x14ac:dyDescent="0.25">
      <c r="A190" s="93" t="s">
        <v>92</v>
      </c>
      <c r="B190" s="92" t="s">
        <v>190</v>
      </c>
      <c r="C190" s="94">
        <v>11866</v>
      </c>
      <c r="D190" s="102">
        <f t="shared" si="30"/>
        <v>1</v>
      </c>
    </row>
    <row r="191" spans="1:4" x14ac:dyDescent="0.25">
      <c r="A191" s="93" t="s">
        <v>124</v>
      </c>
      <c r="B191" s="93" t="s">
        <v>185</v>
      </c>
      <c r="C191" s="94">
        <v>406</v>
      </c>
      <c r="D191" s="102">
        <f>C191/$C$196</f>
        <v>4.5607728600314534E-2</v>
      </c>
    </row>
    <row r="192" spans="1:4" x14ac:dyDescent="0.25">
      <c r="A192" s="93" t="s">
        <v>124</v>
      </c>
      <c r="B192" s="93" t="s">
        <v>186</v>
      </c>
      <c r="C192" s="94">
        <v>3960</v>
      </c>
      <c r="D192" s="102">
        <f t="shared" ref="D192:D196" si="31">C192/$C$196</f>
        <v>0.44484385531341269</v>
      </c>
    </row>
    <row r="193" spans="1:4" x14ac:dyDescent="0.25">
      <c r="A193" s="93" t="s">
        <v>124</v>
      </c>
      <c r="B193" s="93" t="s">
        <v>187</v>
      </c>
      <c r="C193" s="94">
        <v>1764</v>
      </c>
      <c r="D193" s="102">
        <f t="shared" si="31"/>
        <v>0.19815771736688384</v>
      </c>
    </row>
    <row r="194" spans="1:4" x14ac:dyDescent="0.25">
      <c r="A194" s="93" t="s">
        <v>124</v>
      </c>
      <c r="B194" s="93" t="s">
        <v>188</v>
      </c>
      <c r="C194" s="94">
        <v>901</v>
      </c>
      <c r="D194" s="102">
        <f t="shared" si="31"/>
        <v>0.10121321051449113</v>
      </c>
    </row>
    <row r="195" spans="1:4" x14ac:dyDescent="0.25">
      <c r="A195" s="93" t="s">
        <v>124</v>
      </c>
      <c r="B195" s="92" t="s">
        <v>189</v>
      </c>
      <c r="C195" s="94">
        <v>1871</v>
      </c>
      <c r="D195" s="102">
        <f t="shared" si="31"/>
        <v>0.21017748820489779</v>
      </c>
    </row>
    <row r="196" spans="1:4" x14ac:dyDescent="0.25">
      <c r="A196" s="93" t="s">
        <v>124</v>
      </c>
      <c r="B196" s="92" t="s">
        <v>190</v>
      </c>
      <c r="C196" s="94">
        <v>8902</v>
      </c>
      <c r="D196" s="102">
        <f t="shared" si="31"/>
        <v>1</v>
      </c>
    </row>
    <row r="197" spans="1:4" x14ac:dyDescent="0.25">
      <c r="A197" s="93" t="s">
        <v>93</v>
      </c>
      <c r="B197" s="93" t="s">
        <v>185</v>
      </c>
      <c r="C197" s="94">
        <v>418</v>
      </c>
      <c r="D197" s="102">
        <f>C197/$C$202</f>
        <v>2.9842221746269722E-2</v>
      </c>
    </row>
    <row r="198" spans="1:4" x14ac:dyDescent="0.25">
      <c r="A198" s="93" t="s">
        <v>93</v>
      </c>
      <c r="B198" s="93" t="s">
        <v>186</v>
      </c>
      <c r="C198" s="94">
        <v>5500</v>
      </c>
      <c r="D198" s="102">
        <f t="shared" ref="D198:D202" si="32">C198/$C$202</f>
        <v>0.39266081245091738</v>
      </c>
    </row>
    <row r="199" spans="1:4" x14ac:dyDescent="0.25">
      <c r="A199" s="93" t="s">
        <v>93</v>
      </c>
      <c r="B199" s="93" t="s">
        <v>187</v>
      </c>
      <c r="C199" s="94">
        <v>2422</v>
      </c>
      <c r="D199" s="102">
        <f t="shared" si="32"/>
        <v>0.17291354322838581</v>
      </c>
    </row>
    <row r="200" spans="1:4" x14ac:dyDescent="0.25">
      <c r="A200" s="93" t="s">
        <v>93</v>
      </c>
      <c r="B200" s="93" t="s">
        <v>188</v>
      </c>
      <c r="C200" s="94">
        <v>1906</v>
      </c>
      <c r="D200" s="102">
        <f t="shared" si="32"/>
        <v>0.13607481973299065</v>
      </c>
    </row>
    <row r="201" spans="1:4" x14ac:dyDescent="0.25">
      <c r="A201" s="93" t="s">
        <v>93</v>
      </c>
      <c r="B201" s="92" t="s">
        <v>189</v>
      </c>
      <c r="C201" s="94">
        <v>3761</v>
      </c>
      <c r="D201" s="102">
        <f t="shared" si="32"/>
        <v>0.26850860284143641</v>
      </c>
    </row>
    <row r="202" spans="1:4" x14ac:dyDescent="0.25">
      <c r="A202" s="93" t="s">
        <v>93</v>
      </c>
      <c r="B202" s="92" t="s">
        <v>190</v>
      </c>
      <c r="C202" s="94">
        <v>14007</v>
      </c>
      <c r="D202" s="102">
        <f t="shared" si="32"/>
        <v>1</v>
      </c>
    </row>
    <row r="203" spans="1:4" x14ac:dyDescent="0.25">
      <c r="A203" s="93" t="s">
        <v>117</v>
      </c>
      <c r="B203" s="93" t="s">
        <v>185</v>
      </c>
      <c r="C203" s="94">
        <v>453</v>
      </c>
      <c r="D203" s="102">
        <f>C203/$C$208</f>
        <v>5.0796142632877329E-2</v>
      </c>
    </row>
    <row r="204" spans="1:4" x14ac:dyDescent="0.25">
      <c r="A204" s="93" t="s">
        <v>117</v>
      </c>
      <c r="B204" s="93" t="s">
        <v>186</v>
      </c>
      <c r="C204" s="94">
        <v>3325</v>
      </c>
      <c r="D204" s="102">
        <f t="shared" ref="D204:D208" si="33">C204/$C$208</f>
        <v>0.3728414442700157</v>
      </c>
    </row>
    <row r="205" spans="1:4" x14ac:dyDescent="0.25">
      <c r="A205" s="93" t="s">
        <v>117</v>
      </c>
      <c r="B205" s="93" t="s">
        <v>187</v>
      </c>
      <c r="C205" s="94">
        <v>2159</v>
      </c>
      <c r="D205" s="102">
        <f t="shared" si="33"/>
        <v>0.24209464005382372</v>
      </c>
    </row>
    <row r="206" spans="1:4" x14ac:dyDescent="0.25">
      <c r="A206" s="93" t="s">
        <v>117</v>
      </c>
      <c r="B206" s="93" t="s">
        <v>188</v>
      </c>
      <c r="C206" s="94">
        <v>1439</v>
      </c>
      <c r="D206" s="102">
        <f t="shared" si="33"/>
        <v>0.16135904911415117</v>
      </c>
    </row>
    <row r="207" spans="1:4" x14ac:dyDescent="0.25">
      <c r="A207" s="93" t="s">
        <v>117</v>
      </c>
      <c r="B207" s="92" t="s">
        <v>189</v>
      </c>
      <c r="C207" s="94">
        <v>1542</v>
      </c>
      <c r="D207" s="102">
        <f t="shared" si="33"/>
        <v>0.17290872392913209</v>
      </c>
    </row>
    <row r="208" spans="1:4" x14ac:dyDescent="0.25">
      <c r="A208" s="93" t="s">
        <v>117</v>
      </c>
      <c r="B208" s="92" t="s">
        <v>190</v>
      </c>
      <c r="C208" s="94">
        <v>8918</v>
      </c>
      <c r="D208" s="102">
        <f t="shared" si="33"/>
        <v>1</v>
      </c>
    </row>
    <row r="209" spans="1:4" x14ac:dyDescent="0.25">
      <c r="A209" s="93" t="s">
        <v>107</v>
      </c>
      <c r="B209" s="93" t="s">
        <v>185</v>
      </c>
      <c r="C209" s="94">
        <v>559</v>
      </c>
      <c r="D209" s="102">
        <f>C209/$C$214</f>
        <v>4.9455896664602317E-2</v>
      </c>
    </row>
    <row r="210" spans="1:4" x14ac:dyDescent="0.25">
      <c r="A210" s="93" t="s">
        <v>107</v>
      </c>
      <c r="B210" s="93" t="s">
        <v>186</v>
      </c>
      <c r="C210" s="94">
        <v>4714</v>
      </c>
      <c r="D210" s="102">
        <f t="shared" ref="D210:D213" si="34">C210/$C$214</f>
        <v>0.41705741838449967</v>
      </c>
    </row>
    <row r="211" spans="1:4" x14ac:dyDescent="0.25">
      <c r="A211" s="93" t="s">
        <v>107</v>
      </c>
      <c r="B211" s="93" t="s">
        <v>187</v>
      </c>
      <c r="C211" s="94">
        <v>2309</v>
      </c>
      <c r="D211" s="102">
        <f t="shared" si="34"/>
        <v>0.20428204901353622</v>
      </c>
    </row>
    <row r="212" spans="1:4" x14ac:dyDescent="0.25">
      <c r="A212" s="93" t="s">
        <v>107</v>
      </c>
      <c r="B212" s="93" t="s">
        <v>188</v>
      </c>
      <c r="C212" s="94">
        <v>1160</v>
      </c>
      <c r="D212" s="102">
        <f t="shared" si="34"/>
        <v>0.10262762098557905</v>
      </c>
    </row>
    <row r="213" spans="1:4" x14ac:dyDescent="0.25">
      <c r="A213" s="93" t="s">
        <v>107</v>
      </c>
      <c r="B213" s="92" t="s">
        <v>189</v>
      </c>
      <c r="C213" s="94">
        <v>2561</v>
      </c>
      <c r="D213" s="102">
        <f t="shared" si="34"/>
        <v>0.2265770149517827</v>
      </c>
    </row>
    <row r="214" spans="1:4" x14ac:dyDescent="0.25">
      <c r="A214" s="93" t="s">
        <v>107</v>
      </c>
      <c r="B214" s="92" t="s">
        <v>190</v>
      </c>
      <c r="C214" s="94">
        <v>11303</v>
      </c>
      <c r="D214" s="102">
        <f>C214/$C$214</f>
        <v>1</v>
      </c>
    </row>
    <row r="215" spans="1:4" x14ac:dyDescent="0.25">
      <c r="A215" s="93" t="s">
        <v>99</v>
      </c>
      <c r="B215" s="93" t="s">
        <v>185</v>
      </c>
      <c r="C215" s="94">
        <v>374</v>
      </c>
      <c r="D215" s="102">
        <f>C215/$C$220</f>
        <v>3.5690428475999618E-2</v>
      </c>
    </row>
    <row r="216" spans="1:4" x14ac:dyDescent="0.25">
      <c r="A216" s="93" t="s">
        <v>99</v>
      </c>
      <c r="B216" s="93" t="s">
        <v>186</v>
      </c>
      <c r="C216" s="94">
        <v>4181</v>
      </c>
      <c r="D216" s="102">
        <f t="shared" ref="D216:D220" si="35">C216/$C$220</f>
        <v>0.39898845309666953</v>
      </c>
    </row>
    <row r="217" spans="1:4" x14ac:dyDescent="0.25">
      <c r="A217" s="93" t="s">
        <v>99</v>
      </c>
      <c r="B217" s="93" t="s">
        <v>187</v>
      </c>
      <c r="C217" s="94">
        <v>2511</v>
      </c>
      <c r="D217" s="102">
        <f t="shared" si="35"/>
        <v>0.23962210134554823</v>
      </c>
    </row>
    <row r="218" spans="1:4" x14ac:dyDescent="0.25">
      <c r="A218" s="93" t="s">
        <v>99</v>
      </c>
      <c r="B218" s="93" t="s">
        <v>188</v>
      </c>
      <c r="C218" s="94">
        <v>1141</v>
      </c>
      <c r="D218" s="102">
        <f t="shared" si="35"/>
        <v>0.10888443553774214</v>
      </c>
    </row>
    <row r="219" spans="1:4" x14ac:dyDescent="0.25">
      <c r="A219" s="93" t="s">
        <v>99</v>
      </c>
      <c r="B219" s="92" t="s">
        <v>189</v>
      </c>
      <c r="C219" s="94">
        <v>2272</v>
      </c>
      <c r="D219" s="102">
        <f t="shared" si="35"/>
        <v>0.21681458154404046</v>
      </c>
    </row>
    <row r="220" spans="1:4" x14ac:dyDescent="0.25">
      <c r="A220" s="93" t="s">
        <v>99</v>
      </c>
      <c r="B220" s="92" t="s">
        <v>190</v>
      </c>
      <c r="C220" s="94">
        <v>10479</v>
      </c>
      <c r="D220" s="102">
        <f t="shared" si="35"/>
        <v>1</v>
      </c>
    </row>
    <row r="221" spans="1:4" x14ac:dyDescent="0.25">
      <c r="A221" s="93" t="s">
        <v>125</v>
      </c>
      <c r="B221" s="93" t="s">
        <v>185</v>
      </c>
      <c r="C221" s="94">
        <v>411</v>
      </c>
      <c r="D221" s="102">
        <f>C221/$C$226</f>
        <v>4.3515087347803072E-2</v>
      </c>
    </row>
    <row r="222" spans="1:4" x14ac:dyDescent="0.25">
      <c r="A222" s="93" t="s">
        <v>125</v>
      </c>
      <c r="B222" s="93" t="s">
        <v>186</v>
      </c>
      <c r="C222" s="94">
        <v>3991</v>
      </c>
      <c r="D222" s="102">
        <f t="shared" ref="D222:D226" si="36">C222/$C$226</f>
        <v>0.42255161461090524</v>
      </c>
    </row>
    <row r="223" spans="1:4" x14ac:dyDescent="0.25">
      <c r="A223" s="93" t="s">
        <v>125</v>
      </c>
      <c r="B223" s="93" t="s">
        <v>187</v>
      </c>
      <c r="C223" s="94">
        <v>2079</v>
      </c>
      <c r="D223" s="102">
        <f t="shared" si="36"/>
        <v>0.22011646373742721</v>
      </c>
    </row>
    <row r="224" spans="1:4" x14ac:dyDescent="0.25">
      <c r="A224" s="93" t="s">
        <v>125</v>
      </c>
      <c r="B224" s="93" t="s">
        <v>188</v>
      </c>
      <c r="C224" s="94">
        <v>1267</v>
      </c>
      <c r="D224" s="102">
        <f t="shared" si="36"/>
        <v>0.13414505029115933</v>
      </c>
    </row>
    <row r="225" spans="1:4" x14ac:dyDescent="0.25">
      <c r="A225" s="93" t="s">
        <v>125</v>
      </c>
      <c r="B225" s="92" t="s">
        <v>189</v>
      </c>
      <c r="C225" s="94">
        <v>1697</v>
      </c>
      <c r="D225" s="102">
        <f t="shared" si="36"/>
        <v>0.17967178401270514</v>
      </c>
    </row>
    <row r="226" spans="1:4" x14ac:dyDescent="0.25">
      <c r="A226" s="93" t="s">
        <v>125</v>
      </c>
      <c r="B226" s="92" t="s">
        <v>190</v>
      </c>
      <c r="C226" s="94">
        <v>9445</v>
      </c>
      <c r="D226" s="102">
        <f t="shared" si="36"/>
        <v>1</v>
      </c>
    </row>
    <row r="227" spans="1:4" x14ac:dyDescent="0.25">
      <c r="A227" s="93" t="s">
        <v>138</v>
      </c>
      <c r="B227" s="93" t="s">
        <v>185</v>
      </c>
      <c r="C227" s="94">
        <v>550</v>
      </c>
      <c r="D227" s="102">
        <f>C227/$C$232</f>
        <v>5.461767626613704E-2</v>
      </c>
    </row>
    <row r="228" spans="1:4" x14ac:dyDescent="0.25">
      <c r="A228" s="93" t="s">
        <v>138</v>
      </c>
      <c r="B228" s="93" t="s">
        <v>186</v>
      </c>
      <c r="C228" s="94">
        <v>3847</v>
      </c>
      <c r="D228" s="102">
        <f t="shared" ref="D228:D232" si="37">C228/$C$232</f>
        <v>0.38202581926514401</v>
      </c>
    </row>
    <row r="229" spans="1:4" x14ac:dyDescent="0.25">
      <c r="A229" s="93" t="s">
        <v>138</v>
      </c>
      <c r="B229" s="93" t="s">
        <v>187</v>
      </c>
      <c r="C229" s="94">
        <v>2391</v>
      </c>
      <c r="D229" s="102">
        <f t="shared" si="37"/>
        <v>0.23743793445878847</v>
      </c>
    </row>
    <row r="230" spans="1:4" x14ac:dyDescent="0.25">
      <c r="A230" s="93" t="s">
        <v>138</v>
      </c>
      <c r="B230" s="93" t="s">
        <v>188</v>
      </c>
      <c r="C230" s="94">
        <v>866</v>
      </c>
      <c r="D230" s="102">
        <f t="shared" si="37"/>
        <v>8.5998013902681233E-2</v>
      </c>
    </row>
    <row r="231" spans="1:4" x14ac:dyDescent="0.25">
      <c r="A231" s="93" t="s">
        <v>138</v>
      </c>
      <c r="B231" s="92" t="s">
        <v>189</v>
      </c>
      <c r="C231" s="94">
        <v>2416</v>
      </c>
      <c r="D231" s="102">
        <f t="shared" si="37"/>
        <v>0.23992055610724924</v>
      </c>
    </row>
    <row r="232" spans="1:4" x14ac:dyDescent="0.25">
      <c r="A232" s="93" t="s">
        <v>138</v>
      </c>
      <c r="B232" s="92" t="s">
        <v>190</v>
      </c>
      <c r="C232" s="94">
        <v>10070</v>
      </c>
      <c r="D232" s="102">
        <f t="shared" si="37"/>
        <v>1</v>
      </c>
    </row>
    <row r="233" spans="1:4" x14ac:dyDescent="0.25">
      <c r="A233" s="93" t="s">
        <v>94</v>
      </c>
      <c r="B233" s="93" t="s">
        <v>185</v>
      </c>
      <c r="C233" s="94">
        <v>385</v>
      </c>
      <c r="D233" s="102">
        <f>C233/$C$238</f>
        <v>3.3178214408824541E-2</v>
      </c>
    </row>
    <row r="234" spans="1:4" x14ac:dyDescent="0.25">
      <c r="A234" s="93" t="s">
        <v>94</v>
      </c>
      <c r="B234" s="93" t="s">
        <v>186</v>
      </c>
      <c r="C234" s="94">
        <v>4199</v>
      </c>
      <c r="D234" s="102">
        <f t="shared" ref="D234:D238" si="38">C234/$C$238</f>
        <v>0.36185798000689418</v>
      </c>
    </row>
    <row r="235" spans="1:4" x14ac:dyDescent="0.25">
      <c r="A235" s="93" t="s">
        <v>94</v>
      </c>
      <c r="B235" s="93" t="s">
        <v>187</v>
      </c>
      <c r="C235" s="94">
        <v>2619</v>
      </c>
      <c r="D235" s="102">
        <f t="shared" si="38"/>
        <v>0.22569803516028955</v>
      </c>
    </row>
    <row r="236" spans="1:4" x14ac:dyDescent="0.25">
      <c r="A236" s="93" t="s">
        <v>94</v>
      </c>
      <c r="B236" s="93" t="s">
        <v>188</v>
      </c>
      <c r="C236" s="94">
        <v>1543</v>
      </c>
      <c r="D236" s="102">
        <f t="shared" si="38"/>
        <v>0.13297138917614615</v>
      </c>
    </row>
    <row r="237" spans="1:4" x14ac:dyDescent="0.25">
      <c r="A237" s="93" t="s">
        <v>94</v>
      </c>
      <c r="B237" s="92" t="s">
        <v>189</v>
      </c>
      <c r="C237" s="94">
        <v>2858</v>
      </c>
      <c r="D237" s="102">
        <f t="shared" si="38"/>
        <v>0.24629438124784558</v>
      </c>
    </row>
    <row r="238" spans="1:4" x14ac:dyDescent="0.25">
      <c r="A238" s="93" t="s">
        <v>94</v>
      </c>
      <c r="B238" s="92" t="s">
        <v>190</v>
      </c>
      <c r="C238" s="94">
        <v>11604</v>
      </c>
      <c r="D238" s="102">
        <f t="shared" si="38"/>
        <v>1</v>
      </c>
    </row>
    <row r="239" spans="1:4" x14ac:dyDescent="0.25">
      <c r="A239" s="93" t="s">
        <v>86</v>
      </c>
      <c r="B239" s="93" t="s">
        <v>185</v>
      </c>
      <c r="C239" s="94">
        <v>366</v>
      </c>
      <c r="D239" s="102">
        <f>C239/$C$244</f>
        <v>3.130077824339348E-2</v>
      </c>
    </row>
    <row r="240" spans="1:4" x14ac:dyDescent="0.25">
      <c r="A240" s="93" t="s">
        <v>86</v>
      </c>
      <c r="B240" s="93" t="s">
        <v>186</v>
      </c>
      <c r="C240" s="94">
        <v>4261</v>
      </c>
      <c r="D240" s="102">
        <f t="shared" ref="D240:D244" si="39">C240/$C$244</f>
        <v>0.36440605490464378</v>
      </c>
    </row>
    <row r="241" spans="1:4" x14ac:dyDescent="0.25">
      <c r="A241" s="93" t="s">
        <v>86</v>
      </c>
      <c r="B241" s="93" t="s">
        <v>187</v>
      </c>
      <c r="C241" s="94">
        <v>2529</v>
      </c>
      <c r="D241" s="102">
        <f t="shared" si="39"/>
        <v>0.21628324638672711</v>
      </c>
    </row>
    <row r="242" spans="1:4" x14ac:dyDescent="0.25">
      <c r="A242" s="93" t="s">
        <v>86</v>
      </c>
      <c r="B242" s="93" t="s">
        <v>188</v>
      </c>
      <c r="C242" s="94">
        <v>1765</v>
      </c>
      <c r="D242" s="102">
        <f t="shared" si="39"/>
        <v>0.15094500983494399</v>
      </c>
    </row>
    <row r="243" spans="1:4" x14ac:dyDescent="0.25">
      <c r="A243" s="93" t="s">
        <v>86</v>
      </c>
      <c r="B243" s="92" t="s">
        <v>189</v>
      </c>
      <c r="C243" s="94">
        <v>2772</v>
      </c>
      <c r="D243" s="102">
        <f t="shared" si="39"/>
        <v>0.23706491063029161</v>
      </c>
    </row>
    <row r="244" spans="1:4" x14ac:dyDescent="0.25">
      <c r="A244" s="93" t="s">
        <v>86</v>
      </c>
      <c r="B244" s="92" t="s">
        <v>190</v>
      </c>
      <c r="C244" s="94">
        <v>11693</v>
      </c>
      <c r="D244" s="102">
        <f t="shared" si="39"/>
        <v>1</v>
      </c>
    </row>
    <row r="245" spans="1:4" x14ac:dyDescent="0.25">
      <c r="A245" s="93" t="s">
        <v>118</v>
      </c>
      <c r="B245" s="93" t="s">
        <v>185</v>
      </c>
      <c r="C245" s="94">
        <v>429</v>
      </c>
      <c r="D245" s="102">
        <f>C245/$C$250</f>
        <v>4.893908281998631E-2</v>
      </c>
    </row>
    <row r="246" spans="1:4" x14ac:dyDescent="0.25">
      <c r="A246" s="93" t="s">
        <v>118</v>
      </c>
      <c r="B246" s="93" t="s">
        <v>186</v>
      </c>
      <c r="C246" s="94">
        <v>3417</v>
      </c>
      <c r="D246" s="102">
        <f t="shared" ref="D246:D250" si="40">C246/$C$250</f>
        <v>0.38980150581793294</v>
      </c>
    </row>
    <row r="247" spans="1:4" x14ac:dyDescent="0.25">
      <c r="A247" s="93" t="s">
        <v>118</v>
      </c>
      <c r="B247" s="93" t="s">
        <v>187</v>
      </c>
      <c r="C247" s="94">
        <v>2045</v>
      </c>
      <c r="D247" s="102">
        <f t="shared" si="40"/>
        <v>0.23328770248688113</v>
      </c>
    </row>
    <row r="248" spans="1:4" x14ac:dyDescent="0.25">
      <c r="A248" s="93" t="s">
        <v>118</v>
      </c>
      <c r="B248" s="93" t="s">
        <v>188</v>
      </c>
      <c r="C248" s="94">
        <v>1364</v>
      </c>
      <c r="D248" s="102">
        <f t="shared" si="40"/>
        <v>0.15560118640200776</v>
      </c>
    </row>
    <row r="249" spans="1:4" x14ac:dyDescent="0.25">
      <c r="A249" s="93" t="s">
        <v>118</v>
      </c>
      <c r="B249" s="92" t="s">
        <v>189</v>
      </c>
      <c r="C249" s="94">
        <v>1511</v>
      </c>
      <c r="D249" s="102">
        <f t="shared" si="40"/>
        <v>0.17237052247319187</v>
      </c>
    </row>
    <row r="250" spans="1:4" x14ac:dyDescent="0.25">
      <c r="A250" s="93" t="s">
        <v>118</v>
      </c>
      <c r="B250" s="92" t="s">
        <v>190</v>
      </c>
      <c r="C250" s="94">
        <v>8766</v>
      </c>
      <c r="D250" s="102">
        <f t="shared" si="40"/>
        <v>1</v>
      </c>
    </row>
    <row r="251" spans="1:4" x14ac:dyDescent="0.25">
      <c r="A251" s="93" t="s">
        <v>108</v>
      </c>
      <c r="B251" s="93" t="s">
        <v>185</v>
      </c>
      <c r="C251" s="94">
        <v>577</v>
      </c>
      <c r="D251" s="102">
        <f>C251/$C$256</f>
        <v>4.6178471388555423E-2</v>
      </c>
    </row>
    <row r="252" spans="1:4" x14ac:dyDescent="0.25">
      <c r="A252" s="93" t="s">
        <v>108</v>
      </c>
      <c r="B252" s="93" t="s">
        <v>186</v>
      </c>
      <c r="C252" s="94">
        <v>6991</v>
      </c>
      <c r="D252" s="102">
        <f t="shared" ref="D252:D256" si="41">C252/$C$256</f>
        <v>0.55950380152060819</v>
      </c>
    </row>
    <row r="253" spans="1:4" x14ac:dyDescent="0.25">
      <c r="A253" s="93" t="s">
        <v>108</v>
      </c>
      <c r="B253" s="93" t="s">
        <v>187</v>
      </c>
      <c r="C253" s="94">
        <v>1959</v>
      </c>
      <c r="D253" s="102">
        <f t="shared" si="41"/>
        <v>0.15678271308523409</v>
      </c>
    </row>
    <row r="254" spans="1:4" x14ac:dyDescent="0.25">
      <c r="A254" s="93" t="s">
        <v>108</v>
      </c>
      <c r="B254" s="93" t="s">
        <v>188</v>
      </c>
      <c r="C254" s="94">
        <v>1013</v>
      </c>
      <c r="D254" s="102">
        <f t="shared" si="41"/>
        <v>8.1072428971588631E-2</v>
      </c>
    </row>
    <row r="255" spans="1:4" x14ac:dyDescent="0.25">
      <c r="A255" s="93" t="s">
        <v>108</v>
      </c>
      <c r="B255" s="92" t="s">
        <v>189</v>
      </c>
      <c r="C255" s="94">
        <v>1955</v>
      </c>
      <c r="D255" s="102">
        <f t="shared" si="41"/>
        <v>0.15646258503401361</v>
      </c>
    </row>
    <row r="256" spans="1:4" x14ac:dyDescent="0.25">
      <c r="A256" s="93" t="s">
        <v>108</v>
      </c>
      <c r="B256" s="92" t="s">
        <v>190</v>
      </c>
      <c r="C256" s="94">
        <v>12495</v>
      </c>
      <c r="D256" s="102">
        <f t="shared" si="41"/>
        <v>1</v>
      </c>
    </row>
    <row r="257" spans="1:4" x14ac:dyDescent="0.25">
      <c r="A257" s="93" t="s">
        <v>119</v>
      </c>
      <c r="B257" s="93" t="s">
        <v>185</v>
      </c>
      <c r="C257" s="94">
        <v>377</v>
      </c>
      <c r="D257" s="102">
        <f>C257/$C$262</f>
        <v>4.0381319622964866E-2</v>
      </c>
    </row>
    <row r="258" spans="1:4" x14ac:dyDescent="0.25">
      <c r="A258" s="93" t="s">
        <v>119</v>
      </c>
      <c r="B258" s="93" t="s">
        <v>186</v>
      </c>
      <c r="C258" s="94">
        <v>3313</v>
      </c>
      <c r="D258" s="102">
        <f t="shared" ref="D258:D262" si="42">C258/$C$262</f>
        <v>0.35486289631533846</v>
      </c>
    </row>
    <row r="259" spans="1:4" x14ac:dyDescent="0.25">
      <c r="A259" s="93" t="s">
        <v>119</v>
      </c>
      <c r="B259" s="93" t="s">
        <v>187</v>
      </c>
      <c r="C259" s="94">
        <v>2482</v>
      </c>
      <c r="D259" s="102">
        <f t="shared" si="42"/>
        <v>0.26585261353898887</v>
      </c>
    </row>
    <row r="260" spans="1:4" x14ac:dyDescent="0.25">
      <c r="A260" s="93" t="s">
        <v>119</v>
      </c>
      <c r="B260" s="93" t="s">
        <v>188</v>
      </c>
      <c r="C260" s="94">
        <v>1395</v>
      </c>
      <c r="D260" s="102">
        <f t="shared" si="42"/>
        <v>0.14942159383033418</v>
      </c>
    </row>
    <row r="261" spans="1:4" x14ac:dyDescent="0.25">
      <c r="A261" s="93" t="s">
        <v>119</v>
      </c>
      <c r="B261" s="92" t="s">
        <v>189</v>
      </c>
      <c r="C261" s="94">
        <v>1769</v>
      </c>
      <c r="D261" s="102">
        <f t="shared" si="42"/>
        <v>0.18948157669237362</v>
      </c>
    </row>
    <row r="262" spans="1:4" x14ac:dyDescent="0.25">
      <c r="A262" s="93" t="s">
        <v>119</v>
      </c>
      <c r="B262" s="92" t="s">
        <v>190</v>
      </c>
      <c r="C262" s="94">
        <v>9336</v>
      </c>
      <c r="D262" s="102">
        <f t="shared" si="42"/>
        <v>1</v>
      </c>
    </row>
    <row r="263" spans="1:4" x14ac:dyDescent="0.25">
      <c r="A263" s="93" t="s">
        <v>126</v>
      </c>
      <c r="B263" s="93" t="s">
        <v>185</v>
      </c>
      <c r="C263" s="94">
        <v>340</v>
      </c>
      <c r="D263" s="102">
        <f>C263/$C$268</f>
        <v>4.0447299547941948E-2</v>
      </c>
    </row>
    <row r="264" spans="1:4" x14ac:dyDescent="0.25">
      <c r="A264" s="93" t="s">
        <v>126</v>
      </c>
      <c r="B264" s="93" t="s">
        <v>186</v>
      </c>
      <c r="C264" s="94">
        <v>3070</v>
      </c>
      <c r="D264" s="102">
        <f t="shared" ref="D264:D268" si="43">C264/$C$268</f>
        <v>0.36521532238876991</v>
      </c>
    </row>
    <row r="265" spans="1:4" x14ac:dyDescent="0.25">
      <c r="A265" s="93" t="s">
        <v>126</v>
      </c>
      <c r="B265" s="93" t="s">
        <v>187</v>
      </c>
      <c r="C265" s="94">
        <v>2168</v>
      </c>
      <c r="D265" s="102">
        <f t="shared" si="43"/>
        <v>0.25791101594099453</v>
      </c>
    </row>
    <row r="266" spans="1:4" x14ac:dyDescent="0.25">
      <c r="A266" s="93" t="s">
        <v>126</v>
      </c>
      <c r="B266" s="93" t="s">
        <v>188</v>
      </c>
      <c r="C266" s="94">
        <v>1351</v>
      </c>
      <c r="D266" s="102">
        <f t="shared" si="43"/>
        <v>0.16071853438020461</v>
      </c>
    </row>
    <row r="267" spans="1:4" x14ac:dyDescent="0.25">
      <c r="A267" s="93" t="s">
        <v>126</v>
      </c>
      <c r="B267" s="92" t="s">
        <v>189</v>
      </c>
      <c r="C267" s="94">
        <v>1477</v>
      </c>
      <c r="D267" s="102">
        <f t="shared" si="43"/>
        <v>0.17570782774208898</v>
      </c>
    </row>
    <row r="268" spans="1:4" x14ac:dyDescent="0.25">
      <c r="A268" s="93" t="s">
        <v>126</v>
      </c>
      <c r="B268" s="92" t="s">
        <v>190</v>
      </c>
      <c r="C268" s="94">
        <v>8406</v>
      </c>
      <c r="D268" s="102">
        <f t="shared" si="43"/>
        <v>1</v>
      </c>
    </row>
    <row r="269" spans="1:4" x14ac:dyDescent="0.25">
      <c r="A269" s="93" t="s">
        <v>131</v>
      </c>
      <c r="B269" s="93" t="s">
        <v>185</v>
      </c>
      <c r="C269" s="94">
        <v>505</v>
      </c>
      <c r="D269" s="102">
        <f>C269/$C$274</f>
        <v>6.713639989364531E-2</v>
      </c>
    </row>
    <row r="270" spans="1:4" x14ac:dyDescent="0.25">
      <c r="A270" s="93" t="s">
        <v>131</v>
      </c>
      <c r="B270" s="93" t="s">
        <v>186</v>
      </c>
      <c r="C270" s="94">
        <v>2774</v>
      </c>
      <c r="D270" s="102">
        <f t="shared" ref="D270:D274" si="44">C270/$C$274</f>
        <v>0.36878489763360806</v>
      </c>
    </row>
    <row r="271" spans="1:4" x14ac:dyDescent="0.25">
      <c r="A271" s="93" t="s">
        <v>131</v>
      </c>
      <c r="B271" s="93" t="s">
        <v>187</v>
      </c>
      <c r="C271" s="94">
        <v>1643</v>
      </c>
      <c r="D271" s="102">
        <f t="shared" si="44"/>
        <v>0.2184259505450678</v>
      </c>
    </row>
    <row r="272" spans="1:4" x14ac:dyDescent="0.25">
      <c r="A272" s="93" t="s">
        <v>131</v>
      </c>
      <c r="B272" s="93" t="s">
        <v>188</v>
      </c>
      <c r="C272" s="94">
        <v>1066</v>
      </c>
      <c r="D272" s="102">
        <f t="shared" si="44"/>
        <v>0.14171762829034831</v>
      </c>
    </row>
    <row r="273" spans="1:4" x14ac:dyDescent="0.25">
      <c r="A273" s="93" t="s">
        <v>131</v>
      </c>
      <c r="B273" s="92" t="s">
        <v>189</v>
      </c>
      <c r="C273" s="94">
        <v>1534</v>
      </c>
      <c r="D273" s="102">
        <f t="shared" si="44"/>
        <v>0.20393512363733049</v>
      </c>
    </row>
    <row r="274" spans="1:4" x14ac:dyDescent="0.25">
      <c r="A274" s="93" t="s">
        <v>131</v>
      </c>
      <c r="B274" s="92" t="s">
        <v>190</v>
      </c>
      <c r="C274" s="94">
        <v>7522</v>
      </c>
      <c r="D274" s="102">
        <f t="shared" si="44"/>
        <v>1</v>
      </c>
    </row>
    <row r="275" spans="1:4" x14ac:dyDescent="0.25">
      <c r="A275" s="93" t="s">
        <v>87</v>
      </c>
      <c r="B275" s="93" t="s">
        <v>185</v>
      </c>
      <c r="C275" s="94">
        <v>551</v>
      </c>
      <c r="D275" s="102">
        <f>C275/$C$280</f>
        <v>4.3202132664262191E-2</v>
      </c>
    </row>
    <row r="276" spans="1:4" x14ac:dyDescent="0.25">
      <c r="A276" s="93" t="s">
        <v>87</v>
      </c>
      <c r="B276" s="93" t="s">
        <v>186</v>
      </c>
      <c r="C276" s="94">
        <v>5638</v>
      </c>
      <c r="D276" s="102">
        <f t="shared" ref="D276:D280" si="45">C276/$C$280</f>
        <v>0.44205739375882075</v>
      </c>
    </row>
    <row r="277" spans="1:4" x14ac:dyDescent="0.25">
      <c r="A277" s="93" t="s">
        <v>87</v>
      </c>
      <c r="B277" s="93" t="s">
        <v>187</v>
      </c>
      <c r="C277" s="94">
        <v>2366</v>
      </c>
      <c r="D277" s="102">
        <f t="shared" si="45"/>
        <v>0.18551042810098792</v>
      </c>
    </row>
    <row r="278" spans="1:4" x14ac:dyDescent="0.25">
      <c r="A278" s="93" t="s">
        <v>87</v>
      </c>
      <c r="B278" s="93" t="s">
        <v>188</v>
      </c>
      <c r="C278" s="94">
        <v>942</v>
      </c>
      <c r="D278" s="102">
        <f t="shared" si="45"/>
        <v>7.3859181433275842E-2</v>
      </c>
    </row>
    <row r="279" spans="1:4" x14ac:dyDescent="0.25">
      <c r="A279" s="93" t="s">
        <v>87</v>
      </c>
      <c r="B279" s="92" t="s">
        <v>189</v>
      </c>
      <c r="C279" s="94">
        <v>3257</v>
      </c>
      <c r="D279" s="102">
        <f t="shared" si="45"/>
        <v>0.2553708640426533</v>
      </c>
    </row>
    <row r="280" spans="1:4" x14ac:dyDescent="0.25">
      <c r="A280" s="93" t="s">
        <v>87</v>
      </c>
      <c r="B280" s="92" t="s">
        <v>190</v>
      </c>
      <c r="C280" s="94">
        <v>12754</v>
      </c>
      <c r="D280" s="102">
        <f t="shared" si="45"/>
        <v>1</v>
      </c>
    </row>
    <row r="281" spans="1:4" x14ac:dyDescent="0.25">
      <c r="A281" s="93" t="s">
        <v>120</v>
      </c>
      <c r="B281" s="93" t="s">
        <v>185</v>
      </c>
      <c r="C281" s="94">
        <v>474</v>
      </c>
      <c r="D281" s="102">
        <f>C281/$C$286</f>
        <v>5.1549755301794453E-2</v>
      </c>
    </row>
    <row r="282" spans="1:4" x14ac:dyDescent="0.25">
      <c r="A282" s="93" t="s">
        <v>120</v>
      </c>
      <c r="B282" s="93" t="s">
        <v>186</v>
      </c>
      <c r="C282" s="94">
        <v>3403</v>
      </c>
      <c r="D282" s="102">
        <f t="shared" ref="D282:D286" si="46">C282/$C$286</f>
        <v>0.37009244154431759</v>
      </c>
    </row>
    <row r="283" spans="1:4" x14ac:dyDescent="0.25">
      <c r="A283" s="93" t="s">
        <v>120</v>
      </c>
      <c r="B283" s="93" t="s">
        <v>187</v>
      </c>
      <c r="C283" s="94">
        <v>2407</v>
      </c>
      <c r="D283" s="102">
        <f t="shared" si="46"/>
        <v>0.26177270255573681</v>
      </c>
    </row>
    <row r="284" spans="1:4" x14ac:dyDescent="0.25">
      <c r="A284" s="93" t="s">
        <v>120</v>
      </c>
      <c r="B284" s="93" t="s">
        <v>188</v>
      </c>
      <c r="C284" s="94">
        <v>1119</v>
      </c>
      <c r="D284" s="102">
        <f t="shared" si="46"/>
        <v>0.12169657422512235</v>
      </c>
    </row>
    <row r="285" spans="1:4" x14ac:dyDescent="0.25">
      <c r="A285" s="93" t="s">
        <v>120</v>
      </c>
      <c r="B285" s="92" t="s">
        <v>189</v>
      </c>
      <c r="C285" s="94">
        <v>1792</v>
      </c>
      <c r="D285" s="102">
        <f t="shared" si="46"/>
        <v>0.19488852637302881</v>
      </c>
    </row>
    <row r="286" spans="1:4" x14ac:dyDescent="0.25">
      <c r="A286" s="93" t="s">
        <v>120</v>
      </c>
      <c r="B286" s="92" t="s">
        <v>190</v>
      </c>
      <c r="C286" s="94">
        <v>9195</v>
      </c>
      <c r="D286" s="102">
        <f t="shared" si="46"/>
        <v>1</v>
      </c>
    </row>
    <row r="287" spans="1:4" x14ac:dyDescent="0.25">
      <c r="A287" s="93" t="s">
        <v>139</v>
      </c>
      <c r="B287" s="93" t="s">
        <v>185</v>
      </c>
      <c r="C287" s="94">
        <v>582</v>
      </c>
      <c r="D287" s="102">
        <f>C287/$C$292</f>
        <v>6.2817053426875338E-2</v>
      </c>
    </row>
    <row r="288" spans="1:4" x14ac:dyDescent="0.25">
      <c r="A288" s="93" t="s">
        <v>139</v>
      </c>
      <c r="B288" s="93" t="s">
        <v>186</v>
      </c>
      <c r="C288" s="94">
        <v>3447</v>
      </c>
      <c r="D288" s="102">
        <f t="shared" ref="D288:D292" si="47">C288/$C$292</f>
        <v>0.37204533189422556</v>
      </c>
    </row>
    <row r="289" spans="1:5" x14ac:dyDescent="0.25">
      <c r="A289" s="93" t="s">
        <v>139</v>
      </c>
      <c r="B289" s="93" t="s">
        <v>187</v>
      </c>
      <c r="C289" s="94">
        <v>2473</v>
      </c>
      <c r="D289" s="102">
        <f t="shared" si="47"/>
        <v>0.26691851052347543</v>
      </c>
    </row>
    <row r="290" spans="1:5" x14ac:dyDescent="0.25">
      <c r="A290" s="93" t="s">
        <v>139</v>
      </c>
      <c r="B290" s="93" t="s">
        <v>188</v>
      </c>
      <c r="C290" s="94">
        <v>792</v>
      </c>
      <c r="D290" s="102">
        <f t="shared" si="47"/>
        <v>8.5483000539665413E-2</v>
      </c>
    </row>
    <row r="291" spans="1:5" x14ac:dyDescent="0.25">
      <c r="A291" s="93" t="s">
        <v>139</v>
      </c>
      <c r="B291" s="92" t="s">
        <v>189</v>
      </c>
      <c r="C291" s="94">
        <v>1971</v>
      </c>
      <c r="D291" s="102">
        <f t="shared" si="47"/>
        <v>0.21273610361575823</v>
      </c>
    </row>
    <row r="292" spans="1:5" x14ac:dyDescent="0.25">
      <c r="A292" s="93" t="s">
        <v>139</v>
      </c>
      <c r="B292" s="92" t="s">
        <v>190</v>
      </c>
      <c r="C292" s="94">
        <v>9265</v>
      </c>
      <c r="D292" s="102">
        <f t="shared" si="47"/>
        <v>1</v>
      </c>
      <c r="E292" s="104"/>
    </row>
    <row r="293" spans="1:5" x14ac:dyDescent="0.25">
      <c r="A293" s="93" t="s">
        <v>121</v>
      </c>
      <c r="B293" s="93" t="s">
        <v>185</v>
      </c>
      <c r="C293" s="94">
        <v>370</v>
      </c>
      <c r="D293" s="102">
        <f>C293/$C$298</f>
        <v>2.8980966554398059E-2</v>
      </c>
    </row>
    <row r="294" spans="1:5" x14ac:dyDescent="0.25">
      <c r="A294" s="93" t="s">
        <v>121</v>
      </c>
      <c r="B294" s="93" t="s">
        <v>186</v>
      </c>
      <c r="C294" s="94">
        <v>5724</v>
      </c>
      <c r="D294" s="102">
        <f t="shared" ref="D294:D298" si="48">C294/$C$298</f>
        <v>0.44834338529020129</v>
      </c>
    </row>
    <row r="295" spans="1:5" x14ac:dyDescent="0.25">
      <c r="A295" s="93" t="s">
        <v>121</v>
      </c>
      <c r="B295" s="93" t="s">
        <v>187</v>
      </c>
      <c r="C295" s="94">
        <v>2483</v>
      </c>
      <c r="D295" s="102">
        <f t="shared" si="48"/>
        <v>0.19448578366100103</v>
      </c>
    </row>
    <row r="296" spans="1:5" x14ac:dyDescent="0.25">
      <c r="A296" s="93" t="s">
        <v>121</v>
      </c>
      <c r="B296" s="93" t="s">
        <v>188</v>
      </c>
      <c r="C296" s="94">
        <v>1736</v>
      </c>
      <c r="D296" s="102">
        <f t="shared" si="48"/>
        <v>0.13597556199577035</v>
      </c>
    </row>
    <row r="297" spans="1:5" x14ac:dyDescent="0.25">
      <c r="A297" s="93" t="s">
        <v>121</v>
      </c>
      <c r="B297" s="92" t="s">
        <v>189</v>
      </c>
      <c r="C297" s="94">
        <v>2454</v>
      </c>
      <c r="D297" s="102">
        <f t="shared" si="48"/>
        <v>0.19221430249862928</v>
      </c>
    </row>
    <row r="298" spans="1:5" x14ac:dyDescent="0.25">
      <c r="A298" s="93" t="s">
        <v>121</v>
      </c>
      <c r="B298" s="92" t="s">
        <v>190</v>
      </c>
      <c r="C298" s="94">
        <v>12767</v>
      </c>
      <c r="D298" s="102">
        <f t="shared" si="48"/>
        <v>1</v>
      </c>
    </row>
    <row r="299" spans="1:5" x14ac:dyDescent="0.25">
      <c r="A299" s="93" t="s">
        <v>100</v>
      </c>
      <c r="B299" s="93" t="s">
        <v>185</v>
      </c>
      <c r="C299" s="94">
        <v>485</v>
      </c>
      <c r="D299" s="102">
        <f>C299/$C$304</f>
        <v>4.8592325418294759E-2</v>
      </c>
    </row>
    <row r="300" spans="1:5" x14ac:dyDescent="0.25">
      <c r="A300" s="93" t="s">
        <v>100</v>
      </c>
      <c r="B300" s="93" t="s">
        <v>186</v>
      </c>
      <c r="C300" s="94">
        <v>3975</v>
      </c>
      <c r="D300" s="102">
        <f t="shared" ref="D300:D304" si="49">C300/$C$304</f>
        <v>0.39825668770664263</v>
      </c>
    </row>
    <row r="301" spans="1:5" x14ac:dyDescent="0.25">
      <c r="A301" s="93" t="s">
        <v>100</v>
      </c>
      <c r="B301" s="93" t="s">
        <v>187</v>
      </c>
      <c r="C301" s="94">
        <v>2628</v>
      </c>
      <c r="D301" s="102">
        <f t="shared" si="49"/>
        <v>0.26330027051397653</v>
      </c>
    </row>
    <row r="302" spans="1:5" x14ac:dyDescent="0.25">
      <c r="A302" s="93" t="s">
        <v>100</v>
      </c>
      <c r="B302" s="93" t="s">
        <v>188</v>
      </c>
      <c r="C302" s="94">
        <v>1040</v>
      </c>
      <c r="D302" s="102">
        <f t="shared" si="49"/>
        <v>0.10419797615469392</v>
      </c>
    </row>
    <row r="303" spans="1:5" x14ac:dyDescent="0.25">
      <c r="A303" s="93" t="s">
        <v>100</v>
      </c>
      <c r="B303" s="92" t="s">
        <v>189</v>
      </c>
      <c r="C303" s="94">
        <v>1853</v>
      </c>
      <c r="D303" s="102">
        <f t="shared" si="49"/>
        <v>0.18565274020639214</v>
      </c>
    </row>
    <row r="304" spans="1:5" x14ac:dyDescent="0.25">
      <c r="A304" s="93" t="s">
        <v>100</v>
      </c>
      <c r="B304" s="92" t="s">
        <v>190</v>
      </c>
      <c r="C304" s="94">
        <v>9981</v>
      </c>
      <c r="D304" s="102">
        <f t="shared" si="49"/>
        <v>1</v>
      </c>
    </row>
    <row r="305" spans="1:4" x14ac:dyDescent="0.25">
      <c r="A305" s="93" t="s">
        <v>132</v>
      </c>
      <c r="B305" s="93" t="s">
        <v>185</v>
      </c>
      <c r="C305" s="94">
        <v>559</v>
      </c>
      <c r="D305" s="102">
        <f>C305/$C$310</f>
        <v>5.0869050869050872E-2</v>
      </c>
    </row>
    <row r="306" spans="1:4" x14ac:dyDescent="0.25">
      <c r="A306" s="93" t="s">
        <v>132</v>
      </c>
      <c r="B306" s="93" t="s">
        <v>186</v>
      </c>
      <c r="C306" s="94">
        <v>5329</v>
      </c>
      <c r="D306" s="102">
        <f t="shared" ref="D306:D310" si="50">C306/$C$310</f>
        <v>0.48493948493948497</v>
      </c>
    </row>
    <row r="307" spans="1:4" x14ac:dyDescent="0.25">
      <c r="A307" s="93" t="s">
        <v>132</v>
      </c>
      <c r="B307" s="93" t="s">
        <v>187</v>
      </c>
      <c r="C307" s="94">
        <v>2331</v>
      </c>
      <c r="D307" s="102">
        <f t="shared" si="50"/>
        <v>0.21212121212121213</v>
      </c>
    </row>
    <row r="308" spans="1:4" x14ac:dyDescent="0.25">
      <c r="A308" s="93" t="s">
        <v>132</v>
      </c>
      <c r="B308" s="93" t="s">
        <v>188</v>
      </c>
      <c r="C308" s="94">
        <v>744</v>
      </c>
      <c r="D308" s="102">
        <f t="shared" si="50"/>
        <v>6.77040677040677E-2</v>
      </c>
    </row>
    <row r="309" spans="1:4" x14ac:dyDescent="0.25">
      <c r="A309" s="93" t="s">
        <v>132</v>
      </c>
      <c r="B309" s="92" t="s">
        <v>189</v>
      </c>
      <c r="C309" s="94">
        <v>2026</v>
      </c>
      <c r="D309" s="102">
        <f t="shared" si="50"/>
        <v>0.18436618436618438</v>
      </c>
    </row>
    <row r="310" spans="1:4" x14ac:dyDescent="0.25">
      <c r="A310" s="93" t="s">
        <v>132</v>
      </c>
      <c r="B310" s="92" t="s">
        <v>190</v>
      </c>
      <c r="C310" s="94">
        <v>10989</v>
      </c>
      <c r="D310" s="102">
        <f t="shared" si="50"/>
        <v>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DE9B3-AAF7-4B69-9C56-1AF881BFC25B}">
  <sheetPr>
    <tabColor theme="4"/>
  </sheetPr>
  <dimension ref="A1:A2"/>
  <sheetViews>
    <sheetView topLeftCell="A4" workbookViewId="0">
      <selection activeCell="Q16" sqref="Q16"/>
    </sheetView>
  </sheetViews>
  <sheetFormatPr defaultColWidth="8.85546875" defaultRowHeight="15" x14ac:dyDescent="0.25"/>
  <cols>
    <col min="1" max="1" width="53.28515625" style="16" customWidth="1"/>
    <col min="2" max="2" width="19.85546875" style="16" customWidth="1"/>
    <col min="3" max="16384" width="8.85546875" style="16"/>
  </cols>
  <sheetData>
    <row r="1" spans="1:1" ht="15.75" x14ac:dyDescent="0.25">
      <c r="A1" s="15" t="s">
        <v>182</v>
      </c>
    </row>
    <row r="2" spans="1:1" x14ac:dyDescent="0.25">
      <c r="A2" s="84"/>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71C0A-914E-45EC-9AC9-6FA6948F6149}">
  <sheetPr>
    <tabColor theme="4" tint="-0.499984740745262"/>
  </sheetPr>
  <dimension ref="A1:R310"/>
  <sheetViews>
    <sheetView topLeftCell="C1" zoomScale="85" zoomScaleNormal="85" workbookViewId="0">
      <pane ySplit="4" topLeftCell="A5" activePane="bottomLeft" state="frozen"/>
      <selection activeCell="C1" sqref="C1"/>
      <selection pane="bottomLeft" activeCell="X249" sqref="X249"/>
    </sheetView>
  </sheetViews>
  <sheetFormatPr defaultColWidth="8.85546875" defaultRowHeight="15" x14ac:dyDescent="0.25"/>
  <cols>
    <col min="1" max="1" width="12.140625" style="16" hidden="1" customWidth="1"/>
    <col min="2" max="2" width="12.7109375" style="16" hidden="1" customWidth="1"/>
    <col min="3" max="3" width="60.28515625" style="16" customWidth="1"/>
    <col min="4" max="4" width="25.5703125" style="16" customWidth="1"/>
    <col min="5" max="5" width="12.7109375" style="16" hidden="1" customWidth="1"/>
    <col min="6" max="6" width="14.28515625" style="16" customWidth="1"/>
    <col min="7" max="7" width="13.7109375" style="33" hidden="1" customWidth="1"/>
    <col min="8" max="8" width="13.140625" style="109" customWidth="1"/>
    <col min="9" max="9" width="12.7109375" style="16" hidden="1" customWidth="1"/>
    <col min="10" max="10" width="13.42578125" style="33" hidden="1" customWidth="1"/>
    <col min="11" max="11" width="13.85546875" style="109" customWidth="1"/>
    <col min="12" max="12" width="12.7109375" style="16" hidden="1" customWidth="1"/>
    <col min="13" max="13" width="13.5703125" style="33" hidden="1" customWidth="1"/>
    <col min="14" max="14" width="12.7109375" style="17" customWidth="1"/>
    <col min="15" max="15" width="12.7109375" style="16" hidden="1" customWidth="1"/>
    <col min="16" max="16" width="13.42578125" style="33" hidden="1" customWidth="1"/>
    <col min="17" max="17" width="12.7109375" style="16" customWidth="1"/>
    <col min="18" max="18" width="12.7109375" style="16" hidden="1" customWidth="1"/>
    <col min="19" max="16384" width="8.85546875" style="16"/>
  </cols>
  <sheetData>
    <row r="1" spans="1:18" ht="15.75" x14ac:dyDescent="0.25">
      <c r="C1" s="15" t="s">
        <v>191</v>
      </c>
    </row>
    <row r="2" spans="1:18" ht="65.25" customHeight="1" x14ac:dyDescent="0.25">
      <c r="C2" s="168" t="s">
        <v>192</v>
      </c>
      <c r="D2" s="168"/>
      <c r="E2" s="17"/>
      <c r="F2" s="17"/>
      <c r="G2" s="159"/>
      <c r="H2" s="159"/>
      <c r="I2" s="17"/>
      <c r="J2" s="159"/>
      <c r="K2" s="159"/>
      <c r="L2" s="17"/>
      <c r="M2" s="159"/>
      <c r="O2" s="17"/>
      <c r="P2" s="159"/>
      <c r="Q2" s="17"/>
      <c r="R2" s="17"/>
    </row>
    <row r="3" spans="1:18" x14ac:dyDescent="0.25">
      <c r="C3" s="99" t="s">
        <v>146</v>
      </c>
      <c r="D3" s="100"/>
      <c r="E3" s="101"/>
      <c r="F3" s="101"/>
      <c r="G3" s="105"/>
      <c r="H3" s="105"/>
      <c r="I3" s="20"/>
      <c r="J3" s="108"/>
      <c r="K3" s="108"/>
      <c r="L3" s="20"/>
      <c r="M3" s="108"/>
      <c r="N3" s="20"/>
      <c r="O3" s="20"/>
      <c r="P3" s="111"/>
      <c r="Q3" s="99"/>
      <c r="R3" s="99"/>
    </row>
    <row r="4" spans="1:18" s="107" customFormat="1" ht="30" x14ac:dyDescent="0.25">
      <c r="A4" s="129" t="s">
        <v>193</v>
      </c>
      <c r="C4" s="98" t="s">
        <v>147</v>
      </c>
      <c r="D4" s="98" t="s">
        <v>148</v>
      </c>
      <c r="E4" s="98" t="s">
        <v>194</v>
      </c>
      <c r="F4" s="106" t="s">
        <v>195</v>
      </c>
      <c r="G4" s="106" t="s">
        <v>196</v>
      </c>
      <c r="H4" s="106" t="s">
        <v>197</v>
      </c>
      <c r="I4" s="98" t="s">
        <v>198</v>
      </c>
      <c r="J4" s="106" t="s">
        <v>199</v>
      </c>
      <c r="K4" s="106" t="s">
        <v>200</v>
      </c>
      <c r="L4" s="98" t="s">
        <v>201</v>
      </c>
      <c r="M4" s="106" t="s">
        <v>202</v>
      </c>
      <c r="N4" s="106" t="s">
        <v>203</v>
      </c>
      <c r="O4" s="98" t="s">
        <v>204</v>
      </c>
      <c r="P4" s="106" t="s">
        <v>205</v>
      </c>
      <c r="Q4" s="106" t="s">
        <v>206</v>
      </c>
      <c r="R4" s="98" t="s">
        <v>169</v>
      </c>
    </row>
    <row r="5" spans="1:18" x14ac:dyDescent="0.25">
      <c r="A5" s="16" t="str">
        <f t="shared" ref="A5:A68" si="0">CONCATENATE(D5, " ", B5)</f>
        <v>Alabama 1</v>
      </c>
      <c r="B5" s="16">
        <v>1</v>
      </c>
      <c r="C5" s="92" t="s">
        <v>190</v>
      </c>
      <c r="D5" s="93" t="s">
        <v>110</v>
      </c>
      <c r="E5" s="94">
        <v>3922</v>
      </c>
      <c r="F5" s="110">
        <f t="shared" ref="F5:F68" si="1">E5-E5</f>
        <v>0</v>
      </c>
      <c r="G5" s="102">
        <f t="shared" ref="G5:G68" si="2">(I5-E5)/E5</f>
        <v>0.41407445181030089</v>
      </c>
      <c r="H5" s="110">
        <f t="shared" ref="H5:H68" si="3">(I5-E5)/E5</f>
        <v>0.41407445181030089</v>
      </c>
      <c r="I5" s="94">
        <v>5546</v>
      </c>
      <c r="J5" s="102">
        <f t="shared" ref="J5:J68" si="4">((L5-I5)/I5)</f>
        <v>0.15488640461593942</v>
      </c>
      <c r="K5" s="110">
        <f t="shared" ref="K5:K68" si="5">(L5-E5)/E5</f>
        <v>0.63309535951045381</v>
      </c>
      <c r="L5" s="94">
        <v>6405</v>
      </c>
      <c r="M5" s="102">
        <f t="shared" ref="M5:M68" si="6">(O5-L5)/L5</f>
        <v>0.19531615925058549</v>
      </c>
      <c r="N5" s="110">
        <f t="shared" ref="N5:N68" si="7">(O5-E5)/E5</f>
        <v>0.95206527281998976</v>
      </c>
      <c r="O5" s="94">
        <v>7656</v>
      </c>
      <c r="P5" s="102">
        <f t="shared" ref="P5:P68" si="8">(R5-O5)/O5</f>
        <v>0.21225182863113898</v>
      </c>
      <c r="Q5" s="110">
        <f t="shared" ref="Q5:Q68" si="9">(R5-E5)/E5</f>
        <v>1.3663946965833758</v>
      </c>
      <c r="R5" s="94">
        <v>9281</v>
      </c>
    </row>
    <row r="6" spans="1:18" x14ac:dyDescent="0.25">
      <c r="A6" s="16" t="str">
        <f t="shared" si="0"/>
        <v>Alabama 2</v>
      </c>
      <c r="B6" s="16">
        <v>2</v>
      </c>
      <c r="C6" s="93" t="s">
        <v>186</v>
      </c>
      <c r="D6" s="93" t="s">
        <v>110</v>
      </c>
      <c r="E6" s="94">
        <v>1448</v>
      </c>
      <c r="F6" s="110">
        <f t="shared" si="1"/>
        <v>0</v>
      </c>
      <c r="G6" s="102">
        <f t="shared" si="2"/>
        <v>0.32596685082872928</v>
      </c>
      <c r="H6" s="110">
        <f t="shared" si="3"/>
        <v>0.32596685082872928</v>
      </c>
      <c r="I6" s="94">
        <v>1920</v>
      </c>
      <c r="J6" s="102">
        <f t="shared" si="4"/>
        <v>0.13385416666666666</v>
      </c>
      <c r="K6" s="110">
        <f t="shared" si="5"/>
        <v>0.50345303867403313</v>
      </c>
      <c r="L6" s="94">
        <v>2177</v>
      </c>
      <c r="M6" s="102">
        <f t="shared" si="6"/>
        <v>0.21451538814882867</v>
      </c>
      <c r="N6" s="110">
        <f t="shared" si="7"/>
        <v>0.82596685082872923</v>
      </c>
      <c r="O6" s="94">
        <v>2644</v>
      </c>
      <c r="P6" s="102">
        <f t="shared" si="8"/>
        <v>0.2670196671709531</v>
      </c>
      <c r="Q6" s="110">
        <f t="shared" si="9"/>
        <v>1.3135359116022098</v>
      </c>
      <c r="R6" s="94">
        <v>3350</v>
      </c>
    </row>
    <row r="7" spans="1:18" x14ac:dyDescent="0.25">
      <c r="A7" s="16" t="str">
        <f t="shared" si="0"/>
        <v>Alabama 3</v>
      </c>
      <c r="B7" s="16">
        <v>3</v>
      </c>
      <c r="C7" s="93" t="s">
        <v>187</v>
      </c>
      <c r="D7" s="93" t="s">
        <v>110</v>
      </c>
      <c r="E7" s="94">
        <v>1020</v>
      </c>
      <c r="F7" s="110">
        <f t="shared" si="1"/>
        <v>0</v>
      </c>
      <c r="G7" s="102">
        <f t="shared" si="2"/>
        <v>0.40392156862745099</v>
      </c>
      <c r="H7" s="110">
        <f t="shared" si="3"/>
        <v>0.40392156862745099</v>
      </c>
      <c r="I7" s="94">
        <v>1432</v>
      </c>
      <c r="J7" s="102">
        <f t="shared" si="4"/>
        <v>8.9385474860335198E-2</v>
      </c>
      <c r="K7" s="110">
        <f t="shared" si="5"/>
        <v>0.52941176470588236</v>
      </c>
      <c r="L7" s="94">
        <v>1560</v>
      </c>
      <c r="M7" s="102">
        <f t="shared" si="6"/>
        <v>0.2108974358974359</v>
      </c>
      <c r="N7" s="110">
        <f t="shared" si="7"/>
        <v>0.85196078431372546</v>
      </c>
      <c r="O7" s="94">
        <v>1889</v>
      </c>
      <c r="P7" s="102">
        <f t="shared" si="8"/>
        <v>0.23239809422975119</v>
      </c>
      <c r="Q7" s="110">
        <f t="shared" si="9"/>
        <v>1.2823529411764707</v>
      </c>
      <c r="R7" s="94">
        <v>2328</v>
      </c>
    </row>
    <row r="8" spans="1:18" x14ac:dyDescent="0.25">
      <c r="A8" s="16" t="str">
        <f t="shared" si="0"/>
        <v>Alabama 4</v>
      </c>
      <c r="B8" s="16">
        <v>4</v>
      </c>
      <c r="C8" s="93" t="s">
        <v>188</v>
      </c>
      <c r="D8" s="93" t="s">
        <v>110</v>
      </c>
      <c r="E8" s="94">
        <v>587</v>
      </c>
      <c r="F8" s="110">
        <f t="shared" si="1"/>
        <v>0</v>
      </c>
      <c r="G8" s="102">
        <f t="shared" si="2"/>
        <v>0.68313458262350935</v>
      </c>
      <c r="H8" s="110">
        <f t="shared" si="3"/>
        <v>0.68313458262350935</v>
      </c>
      <c r="I8" s="94">
        <v>988</v>
      </c>
      <c r="J8" s="102">
        <f t="shared" si="4"/>
        <v>0.27327935222672067</v>
      </c>
      <c r="K8" s="110">
        <f t="shared" si="5"/>
        <v>1.1431005110732537</v>
      </c>
      <c r="L8" s="94">
        <v>1258</v>
      </c>
      <c r="M8" s="102">
        <f t="shared" si="6"/>
        <v>0.21462639109697934</v>
      </c>
      <c r="N8" s="110">
        <f t="shared" si="7"/>
        <v>1.6030664395229983</v>
      </c>
      <c r="O8" s="94">
        <v>1528</v>
      </c>
      <c r="P8" s="102">
        <f t="shared" si="8"/>
        <v>0.10274869109947644</v>
      </c>
      <c r="Q8" s="110">
        <f t="shared" si="9"/>
        <v>1.8705281090289607</v>
      </c>
      <c r="R8" s="94">
        <v>1685</v>
      </c>
    </row>
    <row r="9" spans="1:18" x14ac:dyDescent="0.25">
      <c r="A9" s="16" t="str">
        <f t="shared" si="0"/>
        <v>Alabama 5</v>
      </c>
      <c r="B9" s="16">
        <v>5</v>
      </c>
      <c r="C9" s="93" t="s">
        <v>185</v>
      </c>
      <c r="D9" s="93" t="s">
        <v>110</v>
      </c>
      <c r="E9" s="94">
        <v>170</v>
      </c>
      <c r="F9" s="110">
        <f t="shared" si="1"/>
        <v>0</v>
      </c>
      <c r="G9" s="102">
        <f t="shared" si="2"/>
        <v>0.34705882352941175</v>
      </c>
      <c r="H9" s="110">
        <f t="shared" si="3"/>
        <v>0.34705882352941175</v>
      </c>
      <c r="I9" s="94">
        <v>229</v>
      </c>
      <c r="J9" s="102">
        <f t="shared" si="4"/>
        <v>0.15720524017467249</v>
      </c>
      <c r="K9" s="110">
        <f t="shared" si="5"/>
        <v>0.55882352941176472</v>
      </c>
      <c r="L9" s="94">
        <v>265</v>
      </c>
      <c r="M9" s="102">
        <f t="shared" si="6"/>
        <v>0.13584905660377358</v>
      </c>
      <c r="N9" s="110">
        <f t="shared" si="7"/>
        <v>0.77058823529411768</v>
      </c>
      <c r="O9" s="94">
        <v>301</v>
      </c>
      <c r="P9" s="102">
        <f t="shared" si="8"/>
        <v>0.19933554817275748</v>
      </c>
      <c r="Q9" s="110">
        <f t="shared" si="9"/>
        <v>1.1235294117647059</v>
      </c>
      <c r="R9" s="94">
        <v>361</v>
      </c>
    </row>
    <row r="10" spans="1:18" x14ac:dyDescent="0.25">
      <c r="A10" s="16" t="str">
        <f t="shared" si="0"/>
        <v>Alabama 6</v>
      </c>
      <c r="B10" s="16">
        <v>6</v>
      </c>
      <c r="C10" s="92" t="s">
        <v>189</v>
      </c>
      <c r="D10" s="93" t="s">
        <v>110</v>
      </c>
      <c r="E10" s="94">
        <v>697</v>
      </c>
      <c r="F10" s="110">
        <f t="shared" si="1"/>
        <v>0</v>
      </c>
      <c r="G10" s="102">
        <f t="shared" si="2"/>
        <v>0.40172166427546629</v>
      </c>
      <c r="H10" s="110">
        <f t="shared" si="3"/>
        <v>0.40172166427546629</v>
      </c>
      <c r="I10" s="94">
        <v>977</v>
      </c>
      <c r="J10" s="102">
        <f t="shared" si="4"/>
        <v>0.17195496417604914</v>
      </c>
      <c r="K10" s="110">
        <f t="shared" si="5"/>
        <v>0.642754662840746</v>
      </c>
      <c r="L10" s="94">
        <v>1145</v>
      </c>
      <c r="M10" s="102">
        <f t="shared" si="6"/>
        <v>0.13013100436681221</v>
      </c>
      <c r="N10" s="110">
        <f t="shared" si="7"/>
        <v>0.85652797704447636</v>
      </c>
      <c r="O10" s="94">
        <v>1294</v>
      </c>
      <c r="P10" s="102">
        <f t="shared" si="8"/>
        <v>0.20324574961360123</v>
      </c>
      <c r="Q10" s="110">
        <f t="shared" si="9"/>
        <v>1.2338593974175036</v>
      </c>
      <c r="R10" s="94">
        <v>1557</v>
      </c>
    </row>
    <row r="11" spans="1:18" x14ac:dyDescent="0.25">
      <c r="A11" s="16" t="str">
        <f t="shared" si="0"/>
        <v>Alaska 1</v>
      </c>
      <c r="B11" s="16">
        <v>1</v>
      </c>
      <c r="C11" s="92" t="s">
        <v>190</v>
      </c>
      <c r="D11" s="93" t="s">
        <v>134</v>
      </c>
      <c r="E11" s="94">
        <v>4559</v>
      </c>
      <c r="F11" s="110">
        <f t="shared" si="1"/>
        <v>0</v>
      </c>
      <c r="G11" s="102">
        <f t="shared" si="2"/>
        <v>0.55319148936170215</v>
      </c>
      <c r="H11" s="110">
        <f t="shared" si="3"/>
        <v>0.55319148936170215</v>
      </c>
      <c r="I11" s="94">
        <v>7081</v>
      </c>
      <c r="J11" s="102">
        <f t="shared" si="4"/>
        <v>0.2605564185849456</v>
      </c>
      <c r="K11" s="110">
        <f t="shared" si="5"/>
        <v>0.95788550120640492</v>
      </c>
      <c r="L11" s="94">
        <v>8926</v>
      </c>
      <c r="M11" s="102">
        <f t="shared" si="6"/>
        <v>0.28400179251624469</v>
      </c>
      <c r="N11" s="110">
        <f t="shared" si="7"/>
        <v>1.5139284930905901</v>
      </c>
      <c r="O11" s="94">
        <v>11461</v>
      </c>
      <c r="P11" s="102">
        <f t="shared" si="8"/>
        <v>0.19029753075647848</v>
      </c>
      <c r="Q11" s="110">
        <f t="shared" si="9"/>
        <v>1.9923228778240842</v>
      </c>
      <c r="R11" s="94">
        <v>13642</v>
      </c>
    </row>
    <row r="12" spans="1:18" x14ac:dyDescent="0.25">
      <c r="A12" s="16" t="str">
        <f t="shared" si="0"/>
        <v>Alaska 2</v>
      </c>
      <c r="B12" s="16">
        <v>2</v>
      </c>
      <c r="C12" s="93" t="s">
        <v>186</v>
      </c>
      <c r="D12" s="93" t="s">
        <v>134</v>
      </c>
      <c r="E12" s="94">
        <v>1947</v>
      </c>
      <c r="F12" s="110">
        <f t="shared" si="1"/>
        <v>0</v>
      </c>
      <c r="G12" s="102">
        <f t="shared" si="2"/>
        <v>0.4648176682074987</v>
      </c>
      <c r="H12" s="110">
        <f t="shared" si="3"/>
        <v>0.4648176682074987</v>
      </c>
      <c r="I12" s="94">
        <v>2852</v>
      </c>
      <c r="J12" s="102">
        <f t="shared" si="4"/>
        <v>0.32117812061711082</v>
      </c>
      <c r="K12" s="110">
        <f t="shared" si="5"/>
        <v>0.93528505392912176</v>
      </c>
      <c r="L12" s="94">
        <v>3768</v>
      </c>
      <c r="M12" s="102">
        <f t="shared" si="6"/>
        <v>0.2648619957537155</v>
      </c>
      <c r="N12" s="110">
        <f t="shared" si="7"/>
        <v>1.4478685156651259</v>
      </c>
      <c r="O12" s="94">
        <v>4766</v>
      </c>
      <c r="P12" s="102">
        <f t="shared" si="8"/>
        <v>7.5535039865715489E-3</v>
      </c>
      <c r="Q12" s="110">
        <f t="shared" si="9"/>
        <v>1.4663585002568054</v>
      </c>
      <c r="R12" s="94">
        <v>4802</v>
      </c>
    </row>
    <row r="13" spans="1:18" x14ac:dyDescent="0.25">
      <c r="A13" s="16" t="str">
        <f t="shared" si="0"/>
        <v>Alaska 3</v>
      </c>
      <c r="B13" s="16">
        <v>3</v>
      </c>
      <c r="C13" s="93" t="s">
        <v>187</v>
      </c>
      <c r="D13" s="93" t="s">
        <v>134</v>
      </c>
      <c r="E13" s="94">
        <v>1191</v>
      </c>
      <c r="F13" s="110">
        <f t="shared" si="1"/>
        <v>0</v>
      </c>
      <c r="G13" s="102">
        <f t="shared" si="2"/>
        <v>0.72712006717044497</v>
      </c>
      <c r="H13" s="110">
        <f t="shared" si="3"/>
        <v>0.72712006717044497</v>
      </c>
      <c r="I13" s="94">
        <v>2057</v>
      </c>
      <c r="J13" s="102">
        <f t="shared" si="4"/>
        <v>0.26154594069032572</v>
      </c>
      <c r="K13" s="110">
        <f t="shared" si="5"/>
        <v>1.1788413098236776</v>
      </c>
      <c r="L13" s="94">
        <v>2595</v>
      </c>
      <c r="M13" s="102">
        <f t="shared" si="6"/>
        <v>0.36146435452793835</v>
      </c>
      <c r="N13" s="110">
        <f t="shared" si="7"/>
        <v>1.9664147774979008</v>
      </c>
      <c r="O13" s="94">
        <v>3533</v>
      </c>
      <c r="P13" s="102">
        <f t="shared" si="8"/>
        <v>0.40617039343334277</v>
      </c>
      <c r="Q13" s="110">
        <f t="shared" si="9"/>
        <v>3.1712846347607053</v>
      </c>
      <c r="R13" s="94">
        <v>4968</v>
      </c>
    </row>
    <row r="14" spans="1:18" x14ac:dyDescent="0.25">
      <c r="A14" s="16" t="str">
        <f t="shared" si="0"/>
        <v>Alaska 4</v>
      </c>
      <c r="B14" s="16">
        <v>4</v>
      </c>
      <c r="C14" s="93" t="s">
        <v>188</v>
      </c>
      <c r="D14" s="93" t="s">
        <v>134</v>
      </c>
      <c r="E14" s="94">
        <v>441</v>
      </c>
      <c r="F14" s="110">
        <f t="shared" si="1"/>
        <v>0</v>
      </c>
      <c r="G14" s="102">
        <f t="shared" si="2"/>
        <v>0.53287981859410427</v>
      </c>
      <c r="H14" s="110">
        <f t="shared" si="3"/>
        <v>0.53287981859410427</v>
      </c>
      <c r="I14" s="94">
        <v>676</v>
      </c>
      <c r="J14" s="102">
        <f t="shared" si="4"/>
        <v>1.0355029585798817E-2</v>
      </c>
      <c r="K14" s="110">
        <f t="shared" si="5"/>
        <v>0.5487528344671202</v>
      </c>
      <c r="L14" s="94">
        <v>683</v>
      </c>
      <c r="M14" s="102">
        <f t="shared" si="6"/>
        <v>9.9560761346998539E-2</v>
      </c>
      <c r="N14" s="110">
        <f t="shared" si="7"/>
        <v>0.7029478458049887</v>
      </c>
      <c r="O14" s="94">
        <v>751</v>
      </c>
      <c r="P14" s="102">
        <f t="shared" si="8"/>
        <v>0.17310252996005326</v>
      </c>
      <c r="Q14" s="110">
        <f t="shared" si="9"/>
        <v>0.99773242630385484</v>
      </c>
      <c r="R14" s="94">
        <v>881</v>
      </c>
    </row>
    <row r="15" spans="1:18" x14ac:dyDescent="0.25">
      <c r="A15" s="16" t="str">
        <f t="shared" si="0"/>
        <v>Alaska 5</v>
      </c>
      <c r="B15" s="16">
        <v>5</v>
      </c>
      <c r="C15" s="93" t="s">
        <v>185</v>
      </c>
      <c r="D15" s="93" t="s">
        <v>134</v>
      </c>
      <c r="E15" s="94">
        <v>303</v>
      </c>
      <c r="F15" s="110">
        <f t="shared" si="1"/>
        <v>0</v>
      </c>
      <c r="G15" s="102">
        <f t="shared" si="2"/>
        <v>0.27722772277227725</v>
      </c>
      <c r="H15" s="110">
        <f t="shared" si="3"/>
        <v>0.27722772277227725</v>
      </c>
      <c r="I15" s="94">
        <v>387</v>
      </c>
      <c r="J15" s="102">
        <f t="shared" si="4"/>
        <v>0.21705426356589147</v>
      </c>
      <c r="K15" s="110">
        <f t="shared" si="5"/>
        <v>0.5544554455445545</v>
      </c>
      <c r="L15" s="94">
        <v>471</v>
      </c>
      <c r="M15" s="102">
        <f t="shared" si="6"/>
        <v>0.12951167728237792</v>
      </c>
      <c r="N15" s="110">
        <f t="shared" si="7"/>
        <v>0.75577557755775582</v>
      </c>
      <c r="O15" s="94">
        <v>532</v>
      </c>
      <c r="P15" s="102">
        <f t="shared" si="8"/>
        <v>0.19548872180451127</v>
      </c>
      <c r="Q15" s="110">
        <f t="shared" si="9"/>
        <v>1.0990099009900991</v>
      </c>
      <c r="R15" s="94">
        <v>636</v>
      </c>
    </row>
    <row r="16" spans="1:18" x14ac:dyDescent="0.25">
      <c r="A16" s="16" t="str">
        <f t="shared" si="0"/>
        <v>Alaska 6</v>
      </c>
      <c r="B16" s="16">
        <v>6</v>
      </c>
      <c r="C16" s="92" t="s">
        <v>189</v>
      </c>
      <c r="D16" s="93" t="s">
        <v>134</v>
      </c>
      <c r="E16" s="94">
        <v>677</v>
      </c>
      <c r="F16" s="110">
        <f t="shared" si="1"/>
        <v>0</v>
      </c>
      <c r="G16" s="102">
        <f t="shared" si="2"/>
        <v>0.63810930576070901</v>
      </c>
      <c r="H16" s="110">
        <f t="shared" si="3"/>
        <v>0.63810930576070901</v>
      </c>
      <c r="I16" s="94">
        <v>1109</v>
      </c>
      <c r="J16" s="102">
        <f t="shared" si="4"/>
        <v>0.27051397655545534</v>
      </c>
      <c r="K16" s="110">
        <f t="shared" si="5"/>
        <v>1.0812407680945346</v>
      </c>
      <c r="L16" s="94">
        <v>1409</v>
      </c>
      <c r="M16" s="102">
        <f t="shared" si="6"/>
        <v>0.33356990773598294</v>
      </c>
      <c r="N16" s="110">
        <f t="shared" si="7"/>
        <v>1.775480059084195</v>
      </c>
      <c r="O16" s="94">
        <v>1879</v>
      </c>
      <c r="P16" s="102">
        <f t="shared" si="8"/>
        <v>0.25332623736029802</v>
      </c>
      <c r="Q16" s="110">
        <f t="shared" si="9"/>
        <v>2.4785819793205319</v>
      </c>
      <c r="R16" s="94">
        <v>2355</v>
      </c>
    </row>
    <row r="17" spans="1:18" x14ac:dyDescent="0.25">
      <c r="A17" s="16" t="str">
        <f t="shared" si="0"/>
        <v>Arizona 1</v>
      </c>
      <c r="B17" s="16">
        <v>1</v>
      </c>
      <c r="C17" s="92" t="s">
        <v>190</v>
      </c>
      <c r="D17" s="93" t="s">
        <v>123</v>
      </c>
      <c r="E17" s="94">
        <v>3223</v>
      </c>
      <c r="F17" s="110">
        <f t="shared" si="1"/>
        <v>0</v>
      </c>
      <c r="G17" s="102">
        <f t="shared" si="2"/>
        <v>0.50201675457648154</v>
      </c>
      <c r="H17" s="110">
        <f t="shared" si="3"/>
        <v>0.50201675457648154</v>
      </c>
      <c r="I17" s="94">
        <v>4841</v>
      </c>
      <c r="J17" s="102">
        <f t="shared" si="4"/>
        <v>0.24354472216484196</v>
      </c>
      <c r="K17" s="110">
        <f t="shared" si="5"/>
        <v>0.86782500775674842</v>
      </c>
      <c r="L17" s="94">
        <v>6020</v>
      </c>
      <c r="M17" s="102">
        <f t="shared" si="6"/>
        <v>0.14401993355481726</v>
      </c>
      <c r="N17" s="110">
        <f t="shared" si="7"/>
        <v>1.1368290412659012</v>
      </c>
      <c r="O17" s="94">
        <v>6887</v>
      </c>
      <c r="P17" s="102">
        <f t="shared" si="8"/>
        <v>0.27123566139102656</v>
      </c>
      <c r="Q17" s="110">
        <f t="shared" si="9"/>
        <v>1.7164132795532112</v>
      </c>
      <c r="R17" s="94">
        <v>8755</v>
      </c>
    </row>
    <row r="18" spans="1:18" x14ac:dyDescent="0.25">
      <c r="A18" s="16" t="str">
        <f t="shared" si="0"/>
        <v>Arizona 2</v>
      </c>
      <c r="B18" s="16">
        <v>2</v>
      </c>
      <c r="C18" s="93" t="s">
        <v>186</v>
      </c>
      <c r="D18" s="93" t="s">
        <v>123</v>
      </c>
      <c r="E18" s="94">
        <v>1086</v>
      </c>
      <c r="F18" s="110">
        <f t="shared" si="1"/>
        <v>0</v>
      </c>
      <c r="G18" s="102">
        <f t="shared" si="2"/>
        <v>0.60128913443830567</v>
      </c>
      <c r="H18" s="110">
        <f t="shared" si="3"/>
        <v>0.60128913443830567</v>
      </c>
      <c r="I18" s="94">
        <v>1739</v>
      </c>
      <c r="J18" s="102">
        <f t="shared" si="4"/>
        <v>0.28407130534790109</v>
      </c>
      <c r="K18" s="110">
        <f t="shared" si="5"/>
        <v>1.0561694290976058</v>
      </c>
      <c r="L18" s="94">
        <v>2233</v>
      </c>
      <c r="M18" s="102">
        <f t="shared" si="6"/>
        <v>0.11733094491715182</v>
      </c>
      <c r="N18" s="110">
        <f t="shared" si="7"/>
        <v>1.2974217311233887</v>
      </c>
      <c r="O18" s="94">
        <v>2495</v>
      </c>
      <c r="P18" s="102">
        <f t="shared" si="8"/>
        <v>0.30781563126252504</v>
      </c>
      <c r="Q18" s="110">
        <f t="shared" si="9"/>
        <v>2.0046040515653774</v>
      </c>
      <c r="R18" s="94">
        <v>3263</v>
      </c>
    </row>
    <row r="19" spans="1:18" x14ac:dyDescent="0.25">
      <c r="A19" s="16" t="str">
        <f t="shared" si="0"/>
        <v>Arizona 3</v>
      </c>
      <c r="B19" s="16">
        <v>3</v>
      </c>
      <c r="C19" s="93" t="s">
        <v>187</v>
      </c>
      <c r="D19" s="93" t="s">
        <v>123</v>
      </c>
      <c r="E19" s="94">
        <v>888</v>
      </c>
      <c r="F19" s="110">
        <f t="shared" si="1"/>
        <v>0</v>
      </c>
      <c r="G19" s="102">
        <f t="shared" si="2"/>
        <v>0.42229729729729731</v>
      </c>
      <c r="H19" s="110">
        <f t="shared" si="3"/>
        <v>0.42229729729729731</v>
      </c>
      <c r="I19" s="94">
        <v>1263</v>
      </c>
      <c r="J19" s="102">
        <f t="shared" si="4"/>
        <v>0.23752969121140141</v>
      </c>
      <c r="K19" s="110">
        <f t="shared" si="5"/>
        <v>0.76013513513513509</v>
      </c>
      <c r="L19" s="94">
        <v>1563</v>
      </c>
      <c r="M19" s="102">
        <f t="shared" si="6"/>
        <v>0.17338451695457455</v>
      </c>
      <c r="N19" s="110">
        <f t="shared" si="7"/>
        <v>1.0653153153153154</v>
      </c>
      <c r="O19" s="94">
        <v>1834</v>
      </c>
      <c r="P19" s="102">
        <f t="shared" si="8"/>
        <v>0.24918211559432935</v>
      </c>
      <c r="Q19" s="110">
        <f t="shared" si="9"/>
        <v>1.579954954954955</v>
      </c>
      <c r="R19" s="94">
        <v>2291</v>
      </c>
    </row>
    <row r="20" spans="1:18" x14ac:dyDescent="0.25">
      <c r="A20" s="16" t="str">
        <f t="shared" si="0"/>
        <v>Arizona 4</v>
      </c>
      <c r="B20" s="16">
        <v>4</v>
      </c>
      <c r="C20" s="93" t="s">
        <v>188</v>
      </c>
      <c r="D20" s="93" t="s">
        <v>123</v>
      </c>
      <c r="E20" s="94">
        <v>447</v>
      </c>
      <c r="F20" s="110">
        <f t="shared" si="1"/>
        <v>0</v>
      </c>
      <c r="G20" s="102">
        <f t="shared" si="2"/>
        <v>0.51006711409395977</v>
      </c>
      <c r="H20" s="110">
        <f t="shared" si="3"/>
        <v>0.51006711409395977</v>
      </c>
      <c r="I20" s="94">
        <v>675</v>
      </c>
      <c r="J20" s="102">
        <f t="shared" si="4"/>
        <v>0.15111111111111111</v>
      </c>
      <c r="K20" s="110">
        <f t="shared" si="5"/>
        <v>0.73825503355704702</v>
      </c>
      <c r="L20" s="94">
        <v>777</v>
      </c>
      <c r="M20" s="102">
        <f t="shared" si="6"/>
        <v>0.19433719433719435</v>
      </c>
      <c r="N20" s="110">
        <f t="shared" si="7"/>
        <v>1.0760626398210291</v>
      </c>
      <c r="O20" s="94">
        <v>928</v>
      </c>
      <c r="P20" s="102">
        <f t="shared" si="8"/>
        <v>0.17133620689655171</v>
      </c>
      <c r="Q20" s="110">
        <f t="shared" si="9"/>
        <v>1.4317673378076063</v>
      </c>
      <c r="R20" s="94">
        <v>1087</v>
      </c>
    </row>
    <row r="21" spans="1:18" x14ac:dyDescent="0.25">
      <c r="A21" s="16" t="str">
        <f t="shared" si="0"/>
        <v>Arizona 5</v>
      </c>
      <c r="B21" s="16">
        <v>5</v>
      </c>
      <c r="C21" s="93" t="s">
        <v>185</v>
      </c>
      <c r="D21" s="93" t="s">
        <v>123</v>
      </c>
      <c r="E21" s="94">
        <v>196</v>
      </c>
      <c r="F21" s="110">
        <f t="shared" si="1"/>
        <v>0</v>
      </c>
      <c r="G21" s="102">
        <f t="shared" si="2"/>
        <v>0.45408163265306123</v>
      </c>
      <c r="H21" s="110">
        <f t="shared" si="3"/>
        <v>0.45408163265306123</v>
      </c>
      <c r="I21" s="94">
        <v>285</v>
      </c>
      <c r="J21" s="102">
        <f t="shared" si="4"/>
        <v>9.1228070175438603E-2</v>
      </c>
      <c r="K21" s="110">
        <f t="shared" si="5"/>
        <v>0.58673469387755106</v>
      </c>
      <c r="L21" s="94">
        <v>311</v>
      </c>
      <c r="M21" s="102">
        <f t="shared" si="6"/>
        <v>0.12540192926045016</v>
      </c>
      <c r="N21" s="110">
        <f t="shared" si="7"/>
        <v>0.7857142857142857</v>
      </c>
      <c r="O21" s="94">
        <v>350</v>
      </c>
      <c r="P21" s="102">
        <f t="shared" si="8"/>
        <v>0.24857142857142858</v>
      </c>
      <c r="Q21" s="110">
        <f t="shared" si="9"/>
        <v>1.2295918367346939</v>
      </c>
      <c r="R21" s="94">
        <v>437</v>
      </c>
    </row>
    <row r="22" spans="1:18" x14ac:dyDescent="0.25">
      <c r="A22" s="16" t="str">
        <f t="shared" si="0"/>
        <v>Arizona 6</v>
      </c>
      <c r="B22" s="16">
        <v>6</v>
      </c>
      <c r="C22" s="92" t="s">
        <v>189</v>
      </c>
      <c r="D22" s="93" t="s">
        <v>123</v>
      </c>
      <c r="E22" s="94">
        <v>606</v>
      </c>
      <c r="F22" s="110">
        <f t="shared" si="1"/>
        <v>0</v>
      </c>
      <c r="G22" s="102">
        <f t="shared" si="2"/>
        <v>0.45049504950495051</v>
      </c>
      <c r="H22" s="110">
        <f t="shared" si="3"/>
        <v>0.45049504950495051</v>
      </c>
      <c r="I22" s="94">
        <v>879</v>
      </c>
      <c r="J22" s="102">
        <f t="shared" si="4"/>
        <v>0.29237770193401591</v>
      </c>
      <c r="K22" s="110">
        <f t="shared" si="5"/>
        <v>0.87458745874587462</v>
      </c>
      <c r="L22" s="94">
        <v>1136</v>
      </c>
      <c r="M22" s="102">
        <f t="shared" si="6"/>
        <v>0.12676056338028169</v>
      </c>
      <c r="N22" s="110">
        <f t="shared" si="7"/>
        <v>1.1122112211221122</v>
      </c>
      <c r="O22" s="94">
        <v>1280</v>
      </c>
      <c r="P22" s="102">
        <f t="shared" si="8"/>
        <v>0.31015625000000002</v>
      </c>
      <c r="Q22" s="110">
        <f t="shared" si="9"/>
        <v>1.7673267326732673</v>
      </c>
      <c r="R22" s="94">
        <v>1677</v>
      </c>
    </row>
    <row r="23" spans="1:18" x14ac:dyDescent="0.25">
      <c r="A23" s="16" t="str">
        <f t="shared" si="0"/>
        <v>Arkansas 1</v>
      </c>
      <c r="B23" s="16">
        <v>1</v>
      </c>
      <c r="C23" s="92" t="s">
        <v>190</v>
      </c>
      <c r="D23" s="93" t="s">
        <v>111</v>
      </c>
      <c r="E23" s="94">
        <v>3709</v>
      </c>
      <c r="F23" s="110">
        <f t="shared" si="1"/>
        <v>0</v>
      </c>
      <c r="G23" s="102">
        <f t="shared" si="2"/>
        <v>0.41197088163925588</v>
      </c>
      <c r="H23" s="110">
        <f t="shared" si="3"/>
        <v>0.41197088163925588</v>
      </c>
      <c r="I23" s="94">
        <v>5237</v>
      </c>
      <c r="J23" s="102">
        <f t="shared" si="4"/>
        <v>0.21787282795493604</v>
      </c>
      <c r="K23" s="110">
        <f t="shared" si="5"/>
        <v>0.71960097061202477</v>
      </c>
      <c r="L23" s="94">
        <v>6378</v>
      </c>
      <c r="M23" s="102">
        <f t="shared" si="6"/>
        <v>0.19488867983693947</v>
      </c>
      <c r="N23" s="110">
        <f t="shared" si="7"/>
        <v>1.0547317336209221</v>
      </c>
      <c r="O23" s="94">
        <v>7621</v>
      </c>
      <c r="P23" s="102">
        <f t="shared" si="8"/>
        <v>0.22516730087914971</v>
      </c>
      <c r="Q23" s="110">
        <f t="shared" si="9"/>
        <v>1.5173901321110812</v>
      </c>
      <c r="R23" s="94">
        <v>9337</v>
      </c>
    </row>
    <row r="24" spans="1:18" x14ac:dyDescent="0.25">
      <c r="A24" s="16" t="str">
        <f t="shared" si="0"/>
        <v>Arkansas 2</v>
      </c>
      <c r="B24" s="16">
        <v>2</v>
      </c>
      <c r="C24" s="93" t="s">
        <v>186</v>
      </c>
      <c r="D24" s="93" t="s">
        <v>111</v>
      </c>
      <c r="E24" s="94">
        <v>1443</v>
      </c>
      <c r="F24" s="110">
        <f t="shared" si="1"/>
        <v>0</v>
      </c>
      <c r="G24" s="102">
        <f t="shared" si="2"/>
        <v>0.3568953568953569</v>
      </c>
      <c r="H24" s="110">
        <f t="shared" si="3"/>
        <v>0.3568953568953569</v>
      </c>
      <c r="I24" s="94">
        <v>1958</v>
      </c>
      <c r="J24" s="102">
        <f t="shared" si="4"/>
        <v>0.20480081716036772</v>
      </c>
      <c r="K24" s="110">
        <f t="shared" si="5"/>
        <v>0.63478863478863479</v>
      </c>
      <c r="L24" s="94">
        <v>2359</v>
      </c>
      <c r="M24" s="102">
        <f t="shared" si="6"/>
        <v>0.20771513353115728</v>
      </c>
      <c r="N24" s="110">
        <f t="shared" si="7"/>
        <v>0.97435897435897434</v>
      </c>
      <c r="O24" s="94">
        <v>2849</v>
      </c>
      <c r="P24" s="102">
        <f t="shared" si="8"/>
        <v>0.28887328887328889</v>
      </c>
      <c r="Q24" s="110">
        <f t="shared" si="9"/>
        <v>1.5446985446985446</v>
      </c>
      <c r="R24" s="94">
        <v>3672</v>
      </c>
    </row>
    <row r="25" spans="1:18" x14ac:dyDescent="0.25">
      <c r="A25" s="16" t="str">
        <f t="shared" si="0"/>
        <v>Arkansas 3</v>
      </c>
      <c r="B25" s="16">
        <v>3</v>
      </c>
      <c r="C25" s="93" t="s">
        <v>187</v>
      </c>
      <c r="D25" s="93" t="s">
        <v>111</v>
      </c>
      <c r="E25" s="94">
        <v>877</v>
      </c>
      <c r="F25" s="110">
        <f t="shared" si="1"/>
        <v>0</v>
      </c>
      <c r="G25" s="102">
        <f t="shared" si="2"/>
        <v>0.45153933865450396</v>
      </c>
      <c r="H25" s="110">
        <f t="shared" si="3"/>
        <v>0.45153933865450396</v>
      </c>
      <c r="I25" s="94">
        <v>1273</v>
      </c>
      <c r="J25" s="102">
        <f t="shared" si="4"/>
        <v>9.6622152395915165E-2</v>
      </c>
      <c r="K25" s="110">
        <f t="shared" si="5"/>
        <v>0.59179019384264542</v>
      </c>
      <c r="L25" s="94">
        <v>1396</v>
      </c>
      <c r="M25" s="102">
        <f t="shared" si="6"/>
        <v>0.19054441260744986</v>
      </c>
      <c r="N25" s="110">
        <f t="shared" si="7"/>
        <v>0.89509692132269103</v>
      </c>
      <c r="O25" s="94">
        <v>1662</v>
      </c>
      <c r="P25" s="102">
        <f t="shared" si="8"/>
        <v>0.28339350180505413</v>
      </c>
      <c r="Q25" s="110">
        <f t="shared" si="9"/>
        <v>1.4321550741163056</v>
      </c>
      <c r="R25" s="94">
        <v>2133</v>
      </c>
    </row>
    <row r="26" spans="1:18" x14ac:dyDescent="0.25">
      <c r="A26" s="16" t="str">
        <f t="shared" si="0"/>
        <v>Arkansas 4</v>
      </c>
      <c r="B26" s="16">
        <v>4</v>
      </c>
      <c r="C26" s="93" t="s">
        <v>188</v>
      </c>
      <c r="D26" s="93" t="s">
        <v>111</v>
      </c>
      <c r="E26" s="94">
        <v>468</v>
      </c>
      <c r="F26" s="110">
        <f t="shared" si="1"/>
        <v>0</v>
      </c>
      <c r="G26" s="102">
        <f t="shared" si="2"/>
        <v>0.68803418803418803</v>
      </c>
      <c r="H26" s="110">
        <f t="shared" si="3"/>
        <v>0.68803418803418803</v>
      </c>
      <c r="I26" s="94">
        <v>790</v>
      </c>
      <c r="J26" s="102">
        <f t="shared" si="4"/>
        <v>0.33797468354430382</v>
      </c>
      <c r="K26" s="110">
        <f t="shared" si="5"/>
        <v>1.2585470085470085</v>
      </c>
      <c r="L26" s="94">
        <v>1057</v>
      </c>
      <c r="M26" s="102">
        <f t="shared" si="6"/>
        <v>0.13623462630085148</v>
      </c>
      <c r="N26" s="110">
        <f t="shared" si="7"/>
        <v>1.5662393162393162</v>
      </c>
      <c r="O26" s="94">
        <v>1201</v>
      </c>
      <c r="P26" s="102">
        <f t="shared" si="8"/>
        <v>0.11490424646128226</v>
      </c>
      <c r="Q26" s="110">
        <f t="shared" si="9"/>
        <v>1.8611111111111112</v>
      </c>
      <c r="R26" s="94">
        <v>1339</v>
      </c>
    </row>
    <row r="27" spans="1:18" x14ac:dyDescent="0.25">
      <c r="A27" s="16" t="str">
        <f t="shared" si="0"/>
        <v>Arkansas 5</v>
      </c>
      <c r="B27" s="16">
        <v>5</v>
      </c>
      <c r="C27" s="93" t="s">
        <v>185</v>
      </c>
      <c r="D27" s="93" t="s">
        <v>111</v>
      </c>
      <c r="E27" s="94">
        <v>172</v>
      </c>
      <c r="F27" s="110">
        <f t="shared" si="1"/>
        <v>0</v>
      </c>
      <c r="G27" s="102">
        <f t="shared" si="2"/>
        <v>0.33720930232558138</v>
      </c>
      <c r="H27" s="110">
        <f t="shared" si="3"/>
        <v>0.33720930232558138</v>
      </c>
      <c r="I27" s="94">
        <v>230</v>
      </c>
      <c r="J27" s="102">
        <f t="shared" si="4"/>
        <v>0.18260869565217391</v>
      </c>
      <c r="K27" s="110">
        <f t="shared" si="5"/>
        <v>0.58139534883720934</v>
      </c>
      <c r="L27" s="94">
        <v>272</v>
      </c>
      <c r="M27" s="102">
        <f t="shared" si="6"/>
        <v>0.16176470588235295</v>
      </c>
      <c r="N27" s="110">
        <f t="shared" si="7"/>
        <v>0.83720930232558144</v>
      </c>
      <c r="O27" s="94">
        <v>316</v>
      </c>
      <c r="P27" s="102">
        <f t="shared" si="8"/>
        <v>0.18354430379746836</v>
      </c>
      <c r="Q27" s="110">
        <f t="shared" si="9"/>
        <v>1.1744186046511629</v>
      </c>
      <c r="R27" s="94">
        <v>374</v>
      </c>
    </row>
    <row r="28" spans="1:18" x14ac:dyDescent="0.25">
      <c r="A28" s="16" t="str">
        <f t="shared" si="0"/>
        <v>Arkansas 6</v>
      </c>
      <c r="B28" s="16">
        <v>6</v>
      </c>
      <c r="C28" s="92" t="s">
        <v>189</v>
      </c>
      <c r="D28" s="93" t="s">
        <v>111</v>
      </c>
      <c r="E28" s="94">
        <v>749</v>
      </c>
      <c r="F28" s="110">
        <f t="shared" si="1"/>
        <v>0</v>
      </c>
      <c r="G28" s="102">
        <f t="shared" si="2"/>
        <v>0.31642189586114822</v>
      </c>
      <c r="H28" s="110">
        <f t="shared" si="3"/>
        <v>0.31642189586114822</v>
      </c>
      <c r="I28" s="94">
        <v>986</v>
      </c>
      <c r="J28" s="102">
        <f t="shared" si="4"/>
        <v>0.31237322515212984</v>
      </c>
      <c r="K28" s="110">
        <f t="shared" si="5"/>
        <v>0.72763684913217619</v>
      </c>
      <c r="L28" s="94">
        <v>1294</v>
      </c>
      <c r="M28" s="102">
        <f t="shared" si="6"/>
        <v>0.23106646058732613</v>
      </c>
      <c r="N28" s="110">
        <f t="shared" si="7"/>
        <v>1.1268357810413885</v>
      </c>
      <c r="O28" s="94">
        <v>1593</v>
      </c>
      <c r="P28" s="102">
        <f t="shared" si="8"/>
        <v>0.14187068424356561</v>
      </c>
      <c r="Q28" s="110">
        <f t="shared" si="9"/>
        <v>1.4285714285714286</v>
      </c>
      <c r="R28" s="94">
        <v>1819</v>
      </c>
    </row>
    <row r="29" spans="1:18" x14ac:dyDescent="0.25">
      <c r="A29" s="16" t="str">
        <f t="shared" si="0"/>
        <v>California 1</v>
      </c>
      <c r="B29" s="16">
        <v>1</v>
      </c>
      <c r="C29" s="92" t="s">
        <v>190</v>
      </c>
      <c r="D29" s="93" t="s">
        <v>135</v>
      </c>
      <c r="E29" s="94">
        <v>3566</v>
      </c>
      <c r="F29" s="110">
        <f t="shared" si="1"/>
        <v>0</v>
      </c>
      <c r="G29" s="102">
        <f t="shared" si="2"/>
        <v>0.42905215928210882</v>
      </c>
      <c r="H29" s="110">
        <f t="shared" si="3"/>
        <v>0.42905215928210882</v>
      </c>
      <c r="I29" s="94">
        <v>5096</v>
      </c>
      <c r="J29" s="102">
        <f t="shared" si="4"/>
        <v>0.27158555729984302</v>
      </c>
      <c r="K29" s="110">
        <f t="shared" si="5"/>
        <v>0.8171620863712844</v>
      </c>
      <c r="L29" s="94">
        <v>6480</v>
      </c>
      <c r="M29" s="102">
        <f t="shared" si="6"/>
        <v>0.23425925925925925</v>
      </c>
      <c r="N29" s="110">
        <f t="shared" si="7"/>
        <v>1.2428491306786316</v>
      </c>
      <c r="O29" s="94">
        <v>7998</v>
      </c>
      <c r="P29" s="102">
        <f t="shared" si="8"/>
        <v>0.28769692423105775</v>
      </c>
      <c r="Q29" s="110">
        <f t="shared" si="9"/>
        <v>1.8881099270891755</v>
      </c>
      <c r="R29" s="94">
        <v>10299</v>
      </c>
    </row>
    <row r="30" spans="1:18" x14ac:dyDescent="0.25">
      <c r="A30" s="16" t="str">
        <f t="shared" si="0"/>
        <v>California 2</v>
      </c>
      <c r="B30" s="16">
        <v>2</v>
      </c>
      <c r="C30" s="93" t="s">
        <v>186</v>
      </c>
      <c r="D30" s="93" t="s">
        <v>135</v>
      </c>
      <c r="E30" s="94">
        <v>1223</v>
      </c>
      <c r="F30" s="110">
        <f t="shared" si="1"/>
        <v>0</v>
      </c>
      <c r="G30" s="102">
        <f t="shared" si="2"/>
        <v>0.3965658217497956</v>
      </c>
      <c r="H30" s="110">
        <f t="shared" si="3"/>
        <v>0.3965658217497956</v>
      </c>
      <c r="I30" s="94">
        <v>1708</v>
      </c>
      <c r="J30" s="102">
        <f t="shared" si="4"/>
        <v>0.35304449648711944</v>
      </c>
      <c r="K30" s="110">
        <f t="shared" si="5"/>
        <v>0.88961569910057237</v>
      </c>
      <c r="L30" s="94">
        <v>2311</v>
      </c>
      <c r="M30" s="102">
        <f t="shared" si="6"/>
        <v>0.29121592384249245</v>
      </c>
      <c r="N30" s="110">
        <f t="shared" si="7"/>
        <v>1.4399018806214228</v>
      </c>
      <c r="O30" s="94">
        <v>2984</v>
      </c>
      <c r="P30" s="102">
        <f t="shared" si="8"/>
        <v>0.28619302949061665</v>
      </c>
      <c r="Q30" s="110">
        <f t="shared" si="9"/>
        <v>2.1381847914963203</v>
      </c>
      <c r="R30" s="94">
        <v>3838</v>
      </c>
    </row>
    <row r="31" spans="1:18" x14ac:dyDescent="0.25">
      <c r="A31" s="16" t="str">
        <f t="shared" si="0"/>
        <v>California 3</v>
      </c>
      <c r="B31" s="16">
        <v>3</v>
      </c>
      <c r="C31" s="93" t="s">
        <v>187</v>
      </c>
      <c r="D31" s="93" t="s">
        <v>135</v>
      </c>
      <c r="E31" s="94">
        <v>1097</v>
      </c>
      <c r="F31" s="110">
        <f t="shared" si="1"/>
        <v>0</v>
      </c>
      <c r="G31" s="102">
        <f t="shared" si="2"/>
        <v>0.36007292616226072</v>
      </c>
      <c r="H31" s="110">
        <f t="shared" si="3"/>
        <v>0.36007292616226072</v>
      </c>
      <c r="I31" s="94">
        <v>1492</v>
      </c>
      <c r="J31" s="102">
        <f t="shared" si="4"/>
        <v>0.20978552278820375</v>
      </c>
      <c r="K31" s="110">
        <f t="shared" si="5"/>
        <v>0.64539653600729263</v>
      </c>
      <c r="L31" s="94">
        <v>1805</v>
      </c>
      <c r="M31" s="102">
        <f t="shared" si="6"/>
        <v>0.1739612188365651</v>
      </c>
      <c r="N31" s="110">
        <f t="shared" si="7"/>
        <v>0.93163172288058338</v>
      </c>
      <c r="O31" s="94">
        <v>2119</v>
      </c>
      <c r="P31" s="102">
        <f t="shared" si="8"/>
        <v>0.28126474752241626</v>
      </c>
      <c r="Q31" s="110">
        <f t="shared" si="9"/>
        <v>1.4749316317228807</v>
      </c>
      <c r="R31" s="94">
        <v>2715</v>
      </c>
    </row>
    <row r="32" spans="1:18" x14ac:dyDescent="0.25">
      <c r="A32" s="16" t="str">
        <f t="shared" si="0"/>
        <v>California 4</v>
      </c>
      <c r="B32" s="16">
        <v>4</v>
      </c>
      <c r="C32" s="93" t="s">
        <v>188</v>
      </c>
      <c r="D32" s="93" t="s">
        <v>135</v>
      </c>
      <c r="E32" s="94">
        <v>383</v>
      </c>
      <c r="F32" s="110">
        <f t="shared" si="1"/>
        <v>0</v>
      </c>
      <c r="G32" s="102">
        <f t="shared" si="2"/>
        <v>0.70496083550913835</v>
      </c>
      <c r="H32" s="110">
        <f t="shared" si="3"/>
        <v>0.70496083550913835</v>
      </c>
      <c r="I32" s="94">
        <v>653</v>
      </c>
      <c r="J32" s="102">
        <f t="shared" si="4"/>
        <v>0.27105666156202146</v>
      </c>
      <c r="K32" s="110">
        <f t="shared" si="5"/>
        <v>1.1671018276762402</v>
      </c>
      <c r="L32" s="94">
        <v>830</v>
      </c>
      <c r="M32" s="102">
        <f t="shared" si="6"/>
        <v>0.20963855421686747</v>
      </c>
      <c r="N32" s="110">
        <f t="shared" si="7"/>
        <v>1.6214099216710183</v>
      </c>
      <c r="O32" s="94">
        <v>1004</v>
      </c>
      <c r="P32" s="102">
        <f t="shared" si="8"/>
        <v>0.11653386454183266</v>
      </c>
      <c r="Q32" s="110">
        <f t="shared" si="9"/>
        <v>1.926892950391645</v>
      </c>
      <c r="R32" s="94">
        <v>1121</v>
      </c>
    </row>
    <row r="33" spans="1:18" x14ac:dyDescent="0.25">
      <c r="A33" s="16" t="str">
        <f t="shared" si="0"/>
        <v>California 5</v>
      </c>
      <c r="B33" s="16">
        <v>5</v>
      </c>
      <c r="C33" s="93" t="s">
        <v>185</v>
      </c>
      <c r="D33" s="93" t="s">
        <v>135</v>
      </c>
      <c r="E33" s="94">
        <v>260</v>
      </c>
      <c r="F33" s="110">
        <f t="shared" si="1"/>
        <v>0</v>
      </c>
      <c r="G33" s="102">
        <f t="shared" si="2"/>
        <v>0.37307692307692308</v>
      </c>
      <c r="H33" s="110">
        <f t="shared" si="3"/>
        <v>0.37307692307692308</v>
      </c>
      <c r="I33" s="94">
        <v>357</v>
      </c>
      <c r="J33" s="102">
        <f t="shared" si="4"/>
        <v>6.4425770308123242E-2</v>
      </c>
      <c r="K33" s="110">
        <f t="shared" si="5"/>
        <v>0.46153846153846156</v>
      </c>
      <c r="L33" s="94">
        <v>380</v>
      </c>
      <c r="M33" s="102">
        <f t="shared" si="6"/>
        <v>-5.263157894736842E-3</v>
      </c>
      <c r="N33" s="110">
        <f t="shared" si="7"/>
        <v>0.45384615384615384</v>
      </c>
      <c r="O33" s="94">
        <v>378</v>
      </c>
      <c r="P33" s="102">
        <f t="shared" si="8"/>
        <v>0.1984126984126984</v>
      </c>
      <c r="Q33" s="110">
        <f t="shared" si="9"/>
        <v>0.74230769230769234</v>
      </c>
      <c r="R33" s="94">
        <v>453</v>
      </c>
    </row>
    <row r="34" spans="1:18" x14ac:dyDescent="0.25">
      <c r="A34" s="16" t="str">
        <f t="shared" si="0"/>
        <v>California 6</v>
      </c>
      <c r="B34" s="16">
        <v>6</v>
      </c>
      <c r="C34" s="92" t="s">
        <v>189</v>
      </c>
      <c r="D34" s="93" t="s">
        <v>135</v>
      </c>
      <c r="E34" s="94">
        <v>603</v>
      </c>
      <c r="F34" s="110">
        <f t="shared" si="1"/>
        <v>0</v>
      </c>
      <c r="G34" s="102">
        <f t="shared" si="2"/>
        <v>0.46932006633499168</v>
      </c>
      <c r="H34" s="110">
        <f t="shared" si="3"/>
        <v>0.46932006633499168</v>
      </c>
      <c r="I34" s="94">
        <v>886</v>
      </c>
      <c r="J34" s="102">
        <f t="shared" si="4"/>
        <v>0.30248306997742663</v>
      </c>
      <c r="K34" s="110">
        <f t="shared" si="5"/>
        <v>0.9137645107794361</v>
      </c>
      <c r="L34" s="94">
        <v>1154</v>
      </c>
      <c r="M34" s="102">
        <f t="shared" si="6"/>
        <v>0.31109185441941073</v>
      </c>
      <c r="N34" s="110">
        <f t="shared" si="7"/>
        <v>1.5091210613598673</v>
      </c>
      <c r="O34" s="94">
        <v>1513</v>
      </c>
      <c r="P34" s="102">
        <f t="shared" si="8"/>
        <v>0.43555849306014538</v>
      </c>
      <c r="Q34" s="110">
        <f t="shared" si="9"/>
        <v>2.6019900497512438</v>
      </c>
      <c r="R34" s="94">
        <v>2172</v>
      </c>
    </row>
    <row r="35" spans="1:18" x14ac:dyDescent="0.25">
      <c r="A35" s="16" t="str">
        <f t="shared" si="0"/>
        <v>Colorado 1</v>
      </c>
      <c r="B35" s="16">
        <v>1</v>
      </c>
      <c r="C35" s="92" t="s">
        <v>190</v>
      </c>
      <c r="D35" s="93" t="s">
        <v>128</v>
      </c>
      <c r="E35" s="94">
        <v>3767</v>
      </c>
      <c r="F35" s="110">
        <f t="shared" si="1"/>
        <v>0</v>
      </c>
      <c r="G35" s="102">
        <f t="shared" si="2"/>
        <v>0.31430846827714359</v>
      </c>
      <c r="H35" s="110">
        <f t="shared" si="3"/>
        <v>0.31430846827714359</v>
      </c>
      <c r="I35" s="94">
        <v>4951</v>
      </c>
      <c r="J35" s="102">
        <f t="shared" si="4"/>
        <v>0.19793981013936579</v>
      </c>
      <c r="K35" s="110">
        <f t="shared" si="5"/>
        <v>0.57446243695248211</v>
      </c>
      <c r="L35" s="94">
        <v>5931</v>
      </c>
      <c r="M35" s="102">
        <f t="shared" si="6"/>
        <v>0.19271623672230653</v>
      </c>
      <c r="N35" s="110">
        <f t="shared" si="7"/>
        <v>0.87788691266259622</v>
      </c>
      <c r="O35" s="94">
        <v>7074</v>
      </c>
      <c r="P35" s="102">
        <f t="shared" si="8"/>
        <v>0.21331636980491941</v>
      </c>
      <c r="Q35" s="110">
        <f t="shared" si="9"/>
        <v>1.2784709317759491</v>
      </c>
      <c r="R35" s="94">
        <v>8583</v>
      </c>
    </row>
    <row r="36" spans="1:18" x14ac:dyDescent="0.25">
      <c r="A36" s="16" t="str">
        <f t="shared" si="0"/>
        <v>Colorado 2</v>
      </c>
      <c r="B36" s="16">
        <v>2</v>
      </c>
      <c r="C36" s="93" t="s">
        <v>186</v>
      </c>
      <c r="D36" s="93" t="s">
        <v>128</v>
      </c>
      <c r="E36" s="94">
        <v>1240</v>
      </c>
      <c r="F36" s="110">
        <f t="shared" si="1"/>
        <v>0</v>
      </c>
      <c r="G36" s="102">
        <f t="shared" si="2"/>
        <v>0.37096774193548387</v>
      </c>
      <c r="H36" s="110">
        <f t="shared" si="3"/>
        <v>0.37096774193548387</v>
      </c>
      <c r="I36" s="94">
        <v>1700</v>
      </c>
      <c r="J36" s="102">
        <f t="shared" si="4"/>
        <v>0.32882352941176468</v>
      </c>
      <c r="K36" s="110">
        <f t="shared" si="5"/>
        <v>0.8217741935483871</v>
      </c>
      <c r="L36" s="94">
        <v>2259</v>
      </c>
      <c r="M36" s="102">
        <f t="shared" si="6"/>
        <v>0.1783975210270031</v>
      </c>
      <c r="N36" s="110">
        <f t="shared" si="7"/>
        <v>1.1467741935483871</v>
      </c>
      <c r="O36" s="94">
        <v>2662</v>
      </c>
      <c r="P36" s="102">
        <f t="shared" si="8"/>
        <v>0.18820435762584523</v>
      </c>
      <c r="Q36" s="110">
        <f t="shared" si="9"/>
        <v>1.5508064516129032</v>
      </c>
      <c r="R36" s="94">
        <v>3163</v>
      </c>
    </row>
    <row r="37" spans="1:18" x14ac:dyDescent="0.25">
      <c r="A37" s="16" t="str">
        <f t="shared" si="0"/>
        <v>Colorado 3</v>
      </c>
      <c r="B37" s="16">
        <v>3</v>
      </c>
      <c r="C37" s="93" t="s">
        <v>187</v>
      </c>
      <c r="D37" s="93" t="s">
        <v>128</v>
      </c>
      <c r="E37" s="94">
        <v>1052</v>
      </c>
      <c r="F37" s="110">
        <f t="shared" si="1"/>
        <v>0</v>
      </c>
      <c r="G37" s="102">
        <f t="shared" si="2"/>
        <v>0.27661596958174905</v>
      </c>
      <c r="H37" s="110">
        <f t="shared" si="3"/>
        <v>0.27661596958174905</v>
      </c>
      <c r="I37" s="94">
        <v>1343</v>
      </c>
      <c r="J37" s="102">
        <f t="shared" si="4"/>
        <v>9.1586001489203275E-2</v>
      </c>
      <c r="K37" s="110">
        <f t="shared" si="5"/>
        <v>0.39353612167300378</v>
      </c>
      <c r="L37" s="94">
        <v>1466</v>
      </c>
      <c r="M37" s="102">
        <f t="shared" si="6"/>
        <v>0.18553888130968621</v>
      </c>
      <c r="N37" s="110">
        <f t="shared" si="7"/>
        <v>0.65209125475285168</v>
      </c>
      <c r="O37" s="94">
        <v>1738</v>
      </c>
      <c r="P37" s="102">
        <f t="shared" si="8"/>
        <v>0.24338319907940162</v>
      </c>
      <c r="Q37" s="110">
        <f t="shared" si="9"/>
        <v>1.0541825095057034</v>
      </c>
      <c r="R37" s="94">
        <v>2161</v>
      </c>
    </row>
    <row r="38" spans="1:18" x14ac:dyDescent="0.25">
      <c r="A38" s="16" t="str">
        <f t="shared" si="0"/>
        <v>Colorado 4</v>
      </c>
      <c r="B38" s="16">
        <v>4</v>
      </c>
      <c r="C38" s="93" t="s">
        <v>188</v>
      </c>
      <c r="D38" s="93" t="s">
        <v>128</v>
      </c>
      <c r="E38" s="94">
        <v>418</v>
      </c>
      <c r="F38" s="110">
        <f t="shared" si="1"/>
        <v>0</v>
      </c>
      <c r="G38" s="102">
        <f t="shared" si="2"/>
        <v>0.36602870813397131</v>
      </c>
      <c r="H38" s="110">
        <f t="shared" si="3"/>
        <v>0.36602870813397131</v>
      </c>
      <c r="I38" s="94">
        <v>571</v>
      </c>
      <c r="J38" s="102">
        <f t="shared" si="4"/>
        <v>5.0788091068301226E-2</v>
      </c>
      <c r="K38" s="110">
        <f t="shared" si="5"/>
        <v>0.4354066985645933</v>
      </c>
      <c r="L38" s="94">
        <v>600</v>
      </c>
      <c r="M38" s="102">
        <f t="shared" si="6"/>
        <v>0.25333333333333335</v>
      </c>
      <c r="N38" s="110">
        <f t="shared" si="7"/>
        <v>0.79904306220095689</v>
      </c>
      <c r="O38" s="94">
        <v>752</v>
      </c>
      <c r="P38" s="102">
        <f t="shared" si="8"/>
        <v>0.17819148936170212</v>
      </c>
      <c r="Q38" s="110">
        <f t="shared" si="9"/>
        <v>1.1196172248803828</v>
      </c>
      <c r="R38" s="94">
        <v>886</v>
      </c>
    </row>
    <row r="39" spans="1:18" x14ac:dyDescent="0.25">
      <c r="A39" s="16" t="str">
        <f t="shared" si="0"/>
        <v>Colorado 5</v>
      </c>
      <c r="B39" s="16">
        <v>5</v>
      </c>
      <c r="C39" s="93" t="s">
        <v>185</v>
      </c>
      <c r="D39" s="93" t="s">
        <v>128</v>
      </c>
      <c r="E39" s="94">
        <v>262</v>
      </c>
      <c r="F39" s="110">
        <f t="shared" si="1"/>
        <v>0</v>
      </c>
      <c r="G39" s="102">
        <f t="shared" si="2"/>
        <v>0.29770992366412213</v>
      </c>
      <c r="H39" s="110">
        <f t="shared" si="3"/>
        <v>0.29770992366412213</v>
      </c>
      <c r="I39" s="94">
        <v>340</v>
      </c>
      <c r="J39" s="102">
        <f t="shared" si="4"/>
        <v>0.14705882352941177</v>
      </c>
      <c r="K39" s="110">
        <f t="shared" si="5"/>
        <v>0.48854961832061067</v>
      </c>
      <c r="L39" s="94">
        <v>390</v>
      </c>
      <c r="M39" s="102">
        <f t="shared" si="6"/>
        <v>0.19230769230769232</v>
      </c>
      <c r="N39" s="110">
        <f t="shared" si="7"/>
        <v>0.77480916030534353</v>
      </c>
      <c r="O39" s="94">
        <v>465</v>
      </c>
      <c r="P39" s="102">
        <f t="shared" si="8"/>
        <v>0.16559139784946236</v>
      </c>
      <c r="Q39" s="110">
        <f t="shared" si="9"/>
        <v>1.0687022900763359</v>
      </c>
      <c r="R39" s="94">
        <v>542</v>
      </c>
    </row>
    <row r="40" spans="1:18" x14ac:dyDescent="0.25">
      <c r="A40" s="16" t="str">
        <f t="shared" si="0"/>
        <v>Colorado 6</v>
      </c>
      <c r="B40" s="16">
        <v>6</v>
      </c>
      <c r="C40" s="92" t="s">
        <v>189</v>
      </c>
      <c r="D40" s="93" t="s">
        <v>128</v>
      </c>
      <c r="E40" s="94">
        <v>795</v>
      </c>
      <c r="F40" s="110">
        <f t="shared" si="1"/>
        <v>0</v>
      </c>
      <c r="G40" s="102">
        <f t="shared" si="2"/>
        <v>0.25408805031446541</v>
      </c>
      <c r="H40" s="110">
        <f t="shared" si="3"/>
        <v>0.25408805031446541</v>
      </c>
      <c r="I40" s="94">
        <v>997</v>
      </c>
      <c r="J40" s="102">
        <f t="shared" si="4"/>
        <v>0.21965897693079237</v>
      </c>
      <c r="K40" s="110">
        <f t="shared" si="5"/>
        <v>0.52955974842767295</v>
      </c>
      <c r="L40" s="94">
        <v>1216</v>
      </c>
      <c r="M40" s="102">
        <f t="shared" si="6"/>
        <v>0.19819078947368421</v>
      </c>
      <c r="N40" s="110">
        <f t="shared" si="7"/>
        <v>0.83270440251572331</v>
      </c>
      <c r="O40" s="94">
        <v>1457</v>
      </c>
      <c r="P40" s="102">
        <f t="shared" si="8"/>
        <v>0.25669183253260125</v>
      </c>
      <c r="Q40" s="110">
        <f t="shared" si="9"/>
        <v>1.3031446540880502</v>
      </c>
      <c r="R40" s="94">
        <v>1831</v>
      </c>
    </row>
    <row r="41" spans="1:18" x14ac:dyDescent="0.25">
      <c r="A41" s="16" t="str">
        <f t="shared" si="0"/>
        <v>Connecticut 1</v>
      </c>
      <c r="B41" s="16">
        <v>1</v>
      </c>
      <c r="C41" s="92" t="s">
        <v>190</v>
      </c>
      <c r="D41" s="93" t="s">
        <v>82</v>
      </c>
      <c r="E41" s="94">
        <v>5166</v>
      </c>
      <c r="F41" s="110">
        <f t="shared" si="1"/>
        <v>0</v>
      </c>
      <c r="G41" s="102">
        <f t="shared" si="2"/>
        <v>0.35288424312814559</v>
      </c>
      <c r="H41" s="110">
        <f t="shared" si="3"/>
        <v>0.35288424312814559</v>
      </c>
      <c r="I41" s="94">
        <v>6989</v>
      </c>
      <c r="J41" s="102">
        <f t="shared" si="4"/>
        <v>0.26355701817141219</v>
      </c>
      <c r="K41" s="110">
        <f t="shared" si="5"/>
        <v>0.70944638017808748</v>
      </c>
      <c r="L41" s="94">
        <v>8831</v>
      </c>
      <c r="M41" s="102">
        <f t="shared" si="6"/>
        <v>0.16566640244592912</v>
      </c>
      <c r="N41" s="110">
        <f t="shared" si="7"/>
        <v>0.9926442121564073</v>
      </c>
      <c r="O41" s="94">
        <v>10294</v>
      </c>
      <c r="P41" s="102">
        <f t="shared" si="8"/>
        <v>0.21323100835438119</v>
      </c>
      <c r="Q41" s="110">
        <f t="shared" si="9"/>
        <v>1.4175377468060395</v>
      </c>
      <c r="R41" s="94">
        <v>12489</v>
      </c>
    </row>
    <row r="42" spans="1:18" x14ac:dyDescent="0.25">
      <c r="A42" s="16" t="str">
        <f t="shared" si="0"/>
        <v>Connecticut 2</v>
      </c>
      <c r="B42" s="16">
        <v>2</v>
      </c>
      <c r="C42" s="93" t="s">
        <v>186</v>
      </c>
      <c r="D42" s="93" t="s">
        <v>82</v>
      </c>
      <c r="E42" s="94">
        <v>1490</v>
      </c>
      <c r="F42" s="110">
        <f t="shared" si="1"/>
        <v>0</v>
      </c>
      <c r="G42" s="102">
        <f t="shared" si="2"/>
        <v>0.35704697986577183</v>
      </c>
      <c r="H42" s="110">
        <f t="shared" si="3"/>
        <v>0.35704697986577183</v>
      </c>
      <c r="I42" s="94">
        <v>2022</v>
      </c>
      <c r="J42" s="102">
        <f t="shared" si="4"/>
        <v>0.37883283877349161</v>
      </c>
      <c r="K42" s="110">
        <f t="shared" si="5"/>
        <v>0.87114093959731542</v>
      </c>
      <c r="L42" s="94">
        <v>2788</v>
      </c>
      <c r="M42" s="102">
        <f t="shared" si="6"/>
        <v>0.1840028694404591</v>
      </c>
      <c r="N42" s="110">
        <f t="shared" si="7"/>
        <v>1.2154362416107383</v>
      </c>
      <c r="O42" s="94">
        <v>3301</v>
      </c>
      <c r="P42" s="102">
        <f t="shared" si="8"/>
        <v>0.30505907300817936</v>
      </c>
      <c r="Q42" s="110">
        <f t="shared" si="9"/>
        <v>1.8912751677852349</v>
      </c>
      <c r="R42" s="94">
        <v>4308</v>
      </c>
    </row>
    <row r="43" spans="1:18" x14ac:dyDescent="0.25">
      <c r="A43" s="16" t="str">
        <f t="shared" si="0"/>
        <v>Connecticut 3</v>
      </c>
      <c r="B43" s="16">
        <v>3</v>
      </c>
      <c r="C43" s="93" t="s">
        <v>187</v>
      </c>
      <c r="D43" s="93" t="s">
        <v>82</v>
      </c>
      <c r="E43" s="94">
        <v>1204</v>
      </c>
      <c r="F43" s="110">
        <f t="shared" si="1"/>
        <v>0</v>
      </c>
      <c r="G43" s="102">
        <f t="shared" si="2"/>
        <v>0.27242524916943522</v>
      </c>
      <c r="H43" s="110">
        <f t="shared" si="3"/>
        <v>0.27242524916943522</v>
      </c>
      <c r="I43" s="94">
        <v>1532</v>
      </c>
      <c r="J43" s="102">
        <f t="shared" si="4"/>
        <v>0.26174934725848564</v>
      </c>
      <c r="K43" s="110">
        <f t="shared" si="5"/>
        <v>0.60548172757475083</v>
      </c>
      <c r="L43" s="94">
        <v>1933</v>
      </c>
      <c r="M43" s="102">
        <f t="shared" si="6"/>
        <v>0.16554578375581996</v>
      </c>
      <c r="N43" s="110">
        <f t="shared" si="7"/>
        <v>0.87126245847176076</v>
      </c>
      <c r="O43" s="94">
        <v>2253</v>
      </c>
      <c r="P43" s="102">
        <f t="shared" si="8"/>
        <v>0.26453617399023527</v>
      </c>
      <c r="Q43" s="110">
        <f t="shared" si="9"/>
        <v>1.3662790697674418</v>
      </c>
      <c r="R43" s="94">
        <v>2849</v>
      </c>
    </row>
    <row r="44" spans="1:18" x14ac:dyDescent="0.25">
      <c r="A44" s="16" t="str">
        <f t="shared" si="0"/>
        <v>Connecticut 4</v>
      </c>
      <c r="B44" s="16">
        <v>4</v>
      </c>
      <c r="C44" s="93" t="s">
        <v>188</v>
      </c>
      <c r="D44" s="93" t="s">
        <v>82</v>
      </c>
      <c r="E44" s="94">
        <v>618</v>
      </c>
      <c r="F44" s="110">
        <f t="shared" si="1"/>
        <v>0</v>
      </c>
      <c r="G44" s="102">
        <f t="shared" si="2"/>
        <v>0.92880258899676371</v>
      </c>
      <c r="H44" s="110">
        <f t="shared" si="3"/>
        <v>0.92880258899676371</v>
      </c>
      <c r="I44" s="94">
        <v>1192</v>
      </c>
      <c r="J44" s="102">
        <f t="shared" si="4"/>
        <v>0.10318791946308725</v>
      </c>
      <c r="K44" s="110">
        <f t="shared" si="5"/>
        <v>1.1278317152103561</v>
      </c>
      <c r="L44" s="94">
        <v>1315</v>
      </c>
      <c r="M44" s="102">
        <f t="shared" si="6"/>
        <v>0.22509505703422053</v>
      </c>
      <c r="N44" s="110">
        <f t="shared" si="7"/>
        <v>1.6067961165048543</v>
      </c>
      <c r="O44" s="94">
        <v>1611</v>
      </c>
      <c r="P44" s="102">
        <f t="shared" si="8"/>
        <v>0.10986964618249534</v>
      </c>
      <c r="Q44" s="110">
        <f t="shared" si="9"/>
        <v>1.8932038834951457</v>
      </c>
      <c r="R44" s="94">
        <v>1788</v>
      </c>
    </row>
    <row r="45" spans="1:18" x14ac:dyDescent="0.25">
      <c r="A45" s="16" t="str">
        <f t="shared" si="0"/>
        <v>Connecticut 5</v>
      </c>
      <c r="B45" s="16">
        <v>5</v>
      </c>
      <c r="C45" s="93" t="s">
        <v>185</v>
      </c>
      <c r="D45" s="93" t="s">
        <v>82</v>
      </c>
      <c r="E45" s="94">
        <v>293</v>
      </c>
      <c r="F45" s="110">
        <f t="shared" si="1"/>
        <v>0</v>
      </c>
      <c r="G45" s="102">
        <f t="shared" si="2"/>
        <v>0.33105802047781568</v>
      </c>
      <c r="H45" s="110">
        <f t="shared" si="3"/>
        <v>0.33105802047781568</v>
      </c>
      <c r="I45" s="94">
        <v>390</v>
      </c>
      <c r="J45" s="102">
        <f t="shared" si="4"/>
        <v>0.16923076923076924</v>
      </c>
      <c r="K45" s="110">
        <f t="shared" si="5"/>
        <v>0.55631399317406138</v>
      </c>
      <c r="L45" s="94">
        <v>456</v>
      </c>
      <c r="M45" s="102">
        <f t="shared" si="6"/>
        <v>9.2105263157894732E-2</v>
      </c>
      <c r="N45" s="110">
        <f t="shared" si="7"/>
        <v>0.69965870307167233</v>
      </c>
      <c r="O45" s="94">
        <v>498</v>
      </c>
      <c r="P45" s="102">
        <f t="shared" si="8"/>
        <v>2.4096385542168676E-2</v>
      </c>
      <c r="Q45" s="110">
        <f t="shared" si="9"/>
        <v>0.74061433447098979</v>
      </c>
      <c r="R45" s="94">
        <v>510</v>
      </c>
    </row>
    <row r="46" spans="1:18" x14ac:dyDescent="0.25">
      <c r="A46" s="16" t="str">
        <f t="shared" si="0"/>
        <v>Connecticut 6</v>
      </c>
      <c r="B46" s="16">
        <v>6</v>
      </c>
      <c r="C46" s="92" t="s">
        <v>189</v>
      </c>
      <c r="D46" s="93" t="s">
        <v>82</v>
      </c>
      <c r="E46" s="94">
        <v>1561</v>
      </c>
      <c r="F46" s="110">
        <f t="shared" si="1"/>
        <v>0</v>
      </c>
      <c r="G46" s="102">
        <f t="shared" si="2"/>
        <v>0.18705957719410635</v>
      </c>
      <c r="H46" s="110">
        <f t="shared" si="3"/>
        <v>0.18705957719410635</v>
      </c>
      <c r="I46" s="94">
        <v>1853</v>
      </c>
      <c r="J46" s="102">
        <f t="shared" si="4"/>
        <v>0.26227738801942796</v>
      </c>
      <c r="K46" s="110">
        <f t="shared" si="5"/>
        <v>0.49839846252402309</v>
      </c>
      <c r="L46" s="94">
        <v>2339</v>
      </c>
      <c r="M46" s="102">
        <f t="shared" si="6"/>
        <v>0.1248396750748183</v>
      </c>
      <c r="N46" s="110">
        <f t="shared" si="7"/>
        <v>0.68545803971812935</v>
      </c>
      <c r="O46" s="94">
        <v>2631</v>
      </c>
      <c r="P46" s="102">
        <f t="shared" si="8"/>
        <v>0.15317369821360699</v>
      </c>
      <c r="Q46" s="110">
        <f t="shared" si="9"/>
        <v>0.94362588084561183</v>
      </c>
      <c r="R46" s="94">
        <v>3034</v>
      </c>
    </row>
    <row r="47" spans="1:18" x14ac:dyDescent="0.25">
      <c r="A47" s="16" t="str">
        <f t="shared" si="0"/>
        <v>Delaware 1</v>
      </c>
      <c r="B47" s="16">
        <v>1</v>
      </c>
      <c r="C47" s="92" t="s">
        <v>190</v>
      </c>
      <c r="D47" s="93" t="s">
        <v>89</v>
      </c>
      <c r="E47" s="94">
        <v>4753</v>
      </c>
      <c r="F47" s="110">
        <f t="shared" si="1"/>
        <v>0</v>
      </c>
      <c r="G47" s="102">
        <f t="shared" si="2"/>
        <v>0.46118241110877339</v>
      </c>
      <c r="H47" s="110">
        <f t="shared" si="3"/>
        <v>0.46118241110877339</v>
      </c>
      <c r="I47" s="94">
        <v>6945</v>
      </c>
      <c r="J47" s="102">
        <f t="shared" si="4"/>
        <v>0.26738660907127432</v>
      </c>
      <c r="K47" s="110">
        <f t="shared" si="5"/>
        <v>0.85188302124973703</v>
      </c>
      <c r="L47" s="94">
        <v>8802</v>
      </c>
      <c r="M47" s="102">
        <f t="shared" si="6"/>
        <v>0.2172233583276528</v>
      </c>
      <c r="N47" s="110">
        <f t="shared" si="7"/>
        <v>1.254155270355565</v>
      </c>
      <c r="O47" s="94">
        <v>10714</v>
      </c>
      <c r="P47" s="102">
        <f t="shared" si="8"/>
        <v>0.20393877170057867</v>
      </c>
      <c r="Q47" s="110">
        <f t="shared" si="9"/>
        <v>1.7138649274142648</v>
      </c>
      <c r="R47" s="94">
        <v>12899</v>
      </c>
    </row>
    <row r="48" spans="1:18" x14ac:dyDescent="0.25">
      <c r="A48" s="16" t="str">
        <f t="shared" si="0"/>
        <v>Delaware 2</v>
      </c>
      <c r="B48" s="16">
        <v>2</v>
      </c>
      <c r="C48" s="93" t="s">
        <v>186</v>
      </c>
      <c r="D48" s="93" t="s">
        <v>89</v>
      </c>
      <c r="E48" s="94">
        <v>1617</v>
      </c>
      <c r="F48" s="110">
        <f t="shared" si="1"/>
        <v>0</v>
      </c>
      <c r="G48" s="102">
        <f t="shared" si="2"/>
        <v>0.55596784168212743</v>
      </c>
      <c r="H48" s="110">
        <f t="shared" si="3"/>
        <v>0.55596784168212743</v>
      </c>
      <c r="I48" s="94">
        <v>2516</v>
      </c>
      <c r="J48" s="102">
        <f t="shared" si="4"/>
        <v>0.33863275039745627</v>
      </c>
      <c r="K48" s="110">
        <f t="shared" si="5"/>
        <v>1.0828695114409399</v>
      </c>
      <c r="L48" s="94">
        <v>3368</v>
      </c>
      <c r="M48" s="102">
        <f t="shared" si="6"/>
        <v>0.27315914489311166</v>
      </c>
      <c r="N48" s="110">
        <f t="shared" si="7"/>
        <v>1.6518243661100804</v>
      </c>
      <c r="O48" s="94">
        <v>4288</v>
      </c>
      <c r="P48" s="102">
        <f t="shared" si="8"/>
        <v>0.25396455223880599</v>
      </c>
      <c r="Q48" s="110">
        <f t="shared" si="9"/>
        <v>2.3252937538651826</v>
      </c>
      <c r="R48" s="94">
        <v>5377</v>
      </c>
    </row>
    <row r="49" spans="1:18" x14ac:dyDescent="0.25">
      <c r="A49" s="16" t="str">
        <f t="shared" si="0"/>
        <v>Delaware 3</v>
      </c>
      <c r="B49" s="16">
        <v>3</v>
      </c>
      <c r="C49" s="93" t="s">
        <v>187</v>
      </c>
      <c r="D49" s="93" t="s">
        <v>89</v>
      </c>
      <c r="E49" s="94">
        <v>1210</v>
      </c>
      <c r="F49" s="110">
        <f t="shared" si="1"/>
        <v>0</v>
      </c>
      <c r="G49" s="102">
        <f t="shared" si="2"/>
        <v>0.40661157024793387</v>
      </c>
      <c r="H49" s="110">
        <f t="shared" si="3"/>
        <v>0.40661157024793387</v>
      </c>
      <c r="I49" s="94">
        <v>1702</v>
      </c>
      <c r="J49" s="102">
        <f t="shared" si="4"/>
        <v>0.20681551116333724</v>
      </c>
      <c r="K49" s="110">
        <f t="shared" si="5"/>
        <v>0.69752066115702482</v>
      </c>
      <c r="L49" s="94">
        <v>2054</v>
      </c>
      <c r="M49" s="102">
        <f t="shared" si="6"/>
        <v>0.1801363193768257</v>
      </c>
      <c r="N49" s="110">
        <f t="shared" si="7"/>
        <v>1.0033057851239668</v>
      </c>
      <c r="O49" s="94">
        <v>2424</v>
      </c>
      <c r="P49" s="102">
        <f t="shared" si="8"/>
        <v>0.18481848184818481</v>
      </c>
      <c r="Q49" s="110">
        <f t="shared" si="9"/>
        <v>1.3735537190082645</v>
      </c>
      <c r="R49" s="94">
        <v>2872</v>
      </c>
    </row>
    <row r="50" spans="1:18" x14ac:dyDescent="0.25">
      <c r="A50" s="16" t="str">
        <f t="shared" si="0"/>
        <v>Delaware 4</v>
      </c>
      <c r="B50" s="16">
        <v>4</v>
      </c>
      <c r="C50" s="93" t="s">
        <v>188</v>
      </c>
      <c r="D50" s="93" t="s">
        <v>89</v>
      </c>
      <c r="E50" s="94">
        <v>651</v>
      </c>
      <c r="F50" s="110">
        <f t="shared" si="1"/>
        <v>0</v>
      </c>
      <c r="G50" s="102">
        <f t="shared" si="2"/>
        <v>0.50230414746543783</v>
      </c>
      <c r="H50" s="110">
        <f t="shared" si="3"/>
        <v>0.50230414746543783</v>
      </c>
      <c r="I50" s="94">
        <v>978</v>
      </c>
      <c r="J50" s="102">
        <f t="shared" si="4"/>
        <v>0.26891615541922292</v>
      </c>
      <c r="K50" s="110">
        <f t="shared" si="5"/>
        <v>0.90629800307219666</v>
      </c>
      <c r="L50" s="94">
        <v>1241</v>
      </c>
      <c r="M50" s="102">
        <f t="shared" si="6"/>
        <v>0.27800161160354553</v>
      </c>
      <c r="N50" s="110">
        <f t="shared" si="7"/>
        <v>1.4362519201228878</v>
      </c>
      <c r="O50" s="94">
        <v>1586</v>
      </c>
      <c r="P50" s="102">
        <f t="shared" si="8"/>
        <v>0.11412358133669609</v>
      </c>
      <c r="Q50" s="110">
        <f t="shared" si="9"/>
        <v>1.7142857142857142</v>
      </c>
      <c r="R50" s="94">
        <v>1767</v>
      </c>
    </row>
    <row r="51" spans="1:18" x14ac:dyDescent="0.25">
      <c r="A51" s="16" t="str">
        <f t="shared" si="0"/>
        <v>Delaware 5</v>
      </c>
      <c r="B51" s="16">
        <v>5</v>
      </c>
      <c r="C51" s="93" t="s">
        <v>185</v>
      </c>
      <c r="D51" s="93" t="s">
        <v>89</v>
      </c>
      <c r="E51" s="94">
        <v>277</v>
      </c>
      <c r="F51" s="110">
        <f t="shared" si="1"/>
        <v>0</v>
      </c>
      <c r="G51" s="102">
        <f t="shared" si="2"/>
        <v>0.28880866425992779</v>
      </c>
      <c r="H51" s="110">
        <f t="shared" si="3"/>
        <v>0.28880866425992779</v>
      </c>
      <c r="I51" s="94">
        <v>357</v>
      </c>
      <c r="J51" s="102">
        <f t="shared" si="4"/>
        <v>0.19607843137254902</v>
      </c>
      <c r="K51" s="110">
        <f t="shared" si="5"/>
        <v>0.54151624548736466</v>
      </c>
      <c r="L51" s="94">
        <v>427</v>
      </c>
      <c r="M51" s="102">
        <f t="shared" si="6"/>
        <v>7.7283372365339581E-2</v>
      </c>
      <c r="N51" s="110">
        <f t="shared" si="7"/>
        <v>0.66064981949458479</v>
      </c>
      <c r="O51" s="94">
        <v>460</v>
      </c>
      <c r="P51" s="102">
        <f t="shared" si="8"/>
        <v>7.1739130434782611E-2</v>
      </c>
      <c r="Q51" s="110">
        <f t="shared" si="9"/>
        <v>0.77978339350180503</v>
      </c>
      <c r="R51" s="94">
        <v>493</v>
      </c>
    </row>
    <row r="52" spans="1:18" x14ac:dyDescent="0.25">
      <c r="A52" s="16" t="str">
        <f t="shared" si="0"/>
        <v>Delaware 6</v>
      </c>
      <c r="B52" s="16">
        <v>6</v>
      </c>
      <c r="C52" s="92" t="s">
        <v>189</v>
      </c>
      <c r="D52" s="93" t="s">
        <v>89</v>
      </c>
      <c r="E52" s="94">
        <v>998</v>
      </c>
      <c r="F52" s="110">
        <f t="shared" si="1"/>
        <v>0</v>
      </c>
      <c r="G52" s="102">
        <f t="shared" si="2"/>
        <v>0.39478957915831664</v>
      </c>
      <c r="H52" s="110">
        <f t="shared" si="3"/>
        <v>0.39478957915831664</v>
      </c>
      <c r="I52" s="94">
        <v>1392</v>
      </c>
      <c r="J52" s="102">
        <f t="shared" si="4"/>
        <v>0.22988505747126436</v>
      </c>
      <c r="K52" s="110">
        <f t="shared" si="5"/>
        <v>0.71543086172344694</v>
      </c>
      <c r="L52" s="94">
        <v>1712</v>
      </c>
      <c r="M52" s="102">
        <f t="shared" si="6"/>
        <v>0.1425233644859813</v>
      </c>
      <c r="N52" s="110">
        <f t="shared" si="7"/>
        <v>0.95991983967935868</v>
      </c>
      <c r="O52" s="94">
        <v>1956</v>
      </c>
      <c r="P52" s="102">
        <f t="shared" si="8"/>
        <v>0.22188139059304704</v>
      </c>
      <c r="Q52" s="110">
        <f t="shared" si="9"/>
        <v>1.3947895791583167</v>
      </c>
      <c r="R52" s="94">
        <v>2390</v>
      </c>
    </row>
    <row r="53" spans="1:18" x14ac:dyDescent="0.25">
      <c r="A53" s="16" t="str">
        <f t="shared" si="0"/>
        <v>District of Columbia 1</v>
      </c>
      <c r="B53" s="16">
        <v>1</v>
      </c>
      <c r="C53" s="92" t="s">
        <v>190</v>
      </c>
      <c r="D53" s="93" t="s">
        <v>90</v>
      </c>
      <c r="E53" s="94">
        <v>6292</v>
      </c>
      <c r="F53" s="110">
        <f t="shared" si="1"/>
        <v>0</v>
      </c>
      <c r="G53" s="102">
        <f t="shared" si="2"/>
        <v>0.41544818817546092</v>
      </c>
      <c r="H53" s="110">
        <f t="shared" si="3"/>
        <v>0.41544818817546092</v>
      </c>
      <c r="I53" s="94">
        <v>8906</v>
      </c>
      <c r="J53" s="102">
        <f t="shared" si="4"/>
        <v>0.24758589714799012</v>
      </c>
      <c r="K53" s="110">
        <f t="shared" si="5"/>
        <v>0.76589319771137954</v>
      </c>
      <c r="L53" s="94">
        <v>11111</v>
      </c>
      <c r="M53" s="102">
        <f t="shared" si="6"/>
        <v>0.12510125101251013</v>
      </c>
      <c r="N53" s="110">
        <f t="shared" si="7"/>
        <v>0.98680864589955497</v>
      </c>
      <c r="O53" s="94">
        <v>12501</v>
      </c>
      <c r="P53" s="102">
        <f t="shared" si="8"/>
        <v>0.15046796256299497</v>
      </c>
      <c r="Q53" s="110">
        <f t="shared" si="9"/>
        <v>1.285759694850604</v>
      </c>
      <c r="R53" s="94">
        <v>14382</v>
      </c>
    </row>
    <row r="54" spans="1:18" x14ac:dyDescent="0.25">
      <c r="A54" s="16" t="str">
        <f t="shared" si="0"/>
        <v>District of Columbia 2</v>
      </c>
      <c r="B54" s="16">
        <v>2</v>
      </c>
      <c r="C54" s="93" t="s">
        <v>186</v>
      </c>
      <c r="D54" s="93" t="s">
        <v>90</v>
      </c>
      <c r="E54" s="94">
        <v>3057</v>
      </c>
      <c r="F54" s="110">
        <f t="shared" si="1"/>
        <v>0</v>
      </c>
      <c r="G54" s="102">
        <f t="shared" si="2"/>
        <v>0.44291789335950277</v>
      </c>
      <c r="H54" s="110">
        <f t="shared" si="3"/>
        <v>0.44291789335950277</v>
      </c>
      <c r="I54" s="94">
        <v>4411</v>
      </c>
      <c r="J54" s="102">
        <f t="shared" si="4"/>
        <v>0.11834051235547495</v>
      </c>
      <c r="K54" s="110">
        <f t="shared" si="5"/>
        <v>0.61367353614654896</v>
      </c>
      <c r="L54" s="94">
        <v>4933</v>
      </c>
      <c r="M54" s="102">
        <f t="shared" si="6"/>
        <v>5.2706263936752484E-2</v>
      </c>
      <c r="N54" s="110">
        <f t="shared" si="7"/>
        <v>0.6987242394504416</v>
      </c>
      <c r="O54" s="94">
        <v>5193</v>
      </c>
      <c r="P54" s="102">
        <f t="shared" si="8"/>
        <v>8.838821490467938E-2</v>
      </c>
      <c r="Q54" s="110">
        <f t="shared" si="9"/>
        <v>0.84887144259077529</v>
      </c>
      <c r="R54" s="94">
        <v>5652</v>
      </c>
    </row>
    <row r="55" spans="1:18" x14ac:dyDescent="0.25">
      <c r="A55" s="16" t="str">
        <f t="shared" si="0"/>
        <v>District of Columbia 3</v>
      </c>
      <c r="B55" s="16">
        <v>3</v>
      </c>
      <c r="C55" s="93" t="s">
        <v>187</v>
      </c>
      <c r="D55" s="93" t="s">
        <v>90</v>
      </c>
      <c r="E55" s="94">
        <v>1240</v>
      </c>
      <c r="F55" s="110">
        <f t="shared" si="1"/>
        <v>0</v>
      </c>
      <c r="G55" s="102">
        <f t="shared" si="2"/>
        <v>0.44274193548387097</v>
      </c>
      <c r="H55" s="110">
        <f t="shared" si="3"/>
        <v>0.44274193548387097</v>
      </c>
      <c r="I55" s="94">
        <v>1789</v>
      </c>
      <c r="J55" s="102">
        <f t="shared" si="4"/>
        <v>0.2219116825041923</v>
      </c>
      <c r="K55" s="110">
        <f t="shared" si="5"/>
        <v>0.76290322580645165</v>
      </c>
      <c r="L55" s="94">
        <v>2186</v>
      </c>
      <c r="M55" s="102">
        <f t="shared" si="6"/>
        <v>0.26578225068618483</v>
      </c>
      <c r="N55" s="110">
        <f t="shared" si="7"/>
        <v>1.2314516129032258</v>
      </c>
      <c r="O55" s="94">
        <v>2767</v>
      </c>
      <c r="P55" s="102">
        <f t="shared" si="8"/>
        <v>0.20997470184315142</v>
      </c>
      <c r="Q55" s="110">
        <f t="shared" si="9"/>
        <v>1.7</v>
      </c>
      <c r="R55" s="94">
        <v>3348</v>
      </c>
    </row>
    <row r="56" spans="1:18" x14ac:dyDescent="0.25">
      <c r="A56" s="16" t="str">
        <f t="shared" si="0"/>
        <v>District of Columbia 4</v>
      </c>
      <c r="B56" s="16">
        <v>4</v>
      </c>
      <c r="C56" s="93" t="s">
        <v>188</v>
      </c>
      <c r="D56" s="93" t="s">
        <v>90</v>
      </c>
      <c r="E56" s="94">
        <v>411</v>
      </c>
      <c r="F56" s="110">
        <f t="shared" si="1"/>
        <v>0</v>
      </c>
      <c r="G56" s="102">
        <f t="shared" si="2"/>
        <v>0.72019464720194648</v>
      </c>
      <c r="H56" s="110">
        <f t="shared" si="3"/>
        <v>0.72019464720194648</v>
      </c>
      <c r="I56" s="94">
        <v>707</v>
      </c>
      <c r="J56" s="102">
        <f t="shared" si="4"/>
        <v>0.48797736916548795</v>
      </c>
      <c r="K56" s="110">
        <f t="shared" si="5"/>
        <v>1.559610705596107</v>
      </c>
      <c r="L56" s="94">
        <v>1052</v>
      </c>
      <c r="M56" s="102">
        <f t="shared" si="6"/>
        <v>0.42395437262357416</v>
      </c>
      <c r="N56" s="110">
        <f t="shared" si="7"/>
        <v>2.6447688564476888</v>
      </c>
      <c r="O56" s="94">
        <v>1498</v>
      </c>
      <c r="P56" s="102">
        <f t="shared" si="8"/>
        <v>0.30574098798397864</v>
      </c>
      <c r="Q56" s="110">
        <f t="shared" si="9"/>
        <v>3.7591240875912408</v>
      </c>
      <c r="R56" s="94">
        <v>1956</v>
      </c>
    </row>
    <row r="57" spans="1:18" x14ac:dyDescent="0.25">
      <c r="A57" s="16" t="str">
        <f t="shared" si="0"/>
        <v>District of Columbia 5</v>
      </c>
      <c r="B57" s="16">
        <v>5</v>
      </c>
      <c r="C57" s="93" t="s">
        <v>185</v>
      </c>
      <c r="D57" s="93" t="s">
        <v>90</v>
      </c>
      <c r="E57" s="94">
        <v>267</v>
      </c>
      <c r="F57" s="110">
        <f t="shared" si="1"/>
        <v>0</v>
      </c>
      <c r="G57" s="102">
        <f t="shared" si="2"/>
        <v>0.24344569288389514</v>
      </c>
      <c r="H57" s="110">
        <f t="shared" si="3"/>
        <v>0.24344569288389514</v>
      </c>
      <c r="I57" s="94">
        <v>332</v>
      </c>
      <c r="J57" s="102">
        <f t="shared" si="4"/>
        <v>0.29819277108433734</v>
      </c>
      <c r="K57" s="110">
        <f t="shared" si="5"/>
        <v>0.61423220973782766</v>
      </c>
      <c r="L57" s="94">
        <v>431</v>
      </c>
      <c r="M57" s="102">
        <f t="shared" si="6"/>
        <v>5.1044083526682132E-2</v>
      </c>
      <c r="N57" s="110">
        <f t="shared" si="7"/>
        <v>0.6966292134831461</v>
      </c>
      <c r="O57" s="94">
        <v>453</v>
      </c>
      <c r="P57" s="102">
        <f t="shared" si="8"/>
        <v>-0.11258278145695365</v>
      </c>
      <c r="Q57" s="110">
        <f t="shared" si="9"/>
        <v>0.5056179775280899</v>
      </c>
      <c r="R57" s="94">
        <v>402</v>
      </c>
    </row>
    <row r="58" spans="1:18" x14ac:dyDescent="0.25">
      <c r="A58" s="16" t="str">
        <f t="shared" si="0"/>
        <v>District of Columbia 6</v>
      </c>
      <c r="B58" s="16">
        <v>6</v>
      </c>
      <c r="C58" s="92" t="s">
        <v>189</v>
      </c>
      <c r="D58" s="93" t="s">
        <v>90</v>
      </c>
      <c r="E58" s="94">
        <v>1317</v>
      </c>
      <c r="F58" s="110">
        <f t="shared" si="1"/>
        <v>0</v>
      </c>
      <c r="G58" s="102">
        <f t="shared" si="2"/>
        <v>0.26575550493545935</v>
      </c>
      <c r="H58" s="110">
        <f t="shared" si="3"/>
        <v>0.26575550493545935</v>
      </c>
      <c r="I58" s="94">
        <v>1667</v>
      </c>
      <c r="J58" s="102">
        <f t="shared" si="4"/>
        <v>0.50509898020395916</v>
      </c>
      <c r="K58" s="110">
        <f t="shared" si="5"/>
        <v>0.90508731966590739</v>
      </c>
      <c r="L58" s="94">
        <v>2509</v>
      </c>
      <c r="M58" s="102">
        <f t="shared" si="6"/>
        <v>3.2283778397768033E-2</v>
      </c>
      <c r="N58" s="110">
        <f t="shared" si="7"/>
        <v>0.96659073652239935</v>
      </c>
      <c r="O58" s="94">
        <v>2590</v>
      </c>
      <c r="P58" s="102">
        <f t="shared" si="8"/>
        <v>0.16756756756756758</v>
      </c>
      <c r="Q58" s="110">
        <f t="shared" si="9"/>
        <v>1.2961275626423689</v>
      </c>
      <c r="R58" s="94">
        <v>3024</v>
      </c>
    </row>
    <row r="59" spans="1:18" x14ac:dyDescent="0.25">
      <c r="A59" s="16" t="str">
        <f t="shared" si="0"/>
        <v>Florida 1</v>
      </c>
      <c r="B59" s="16">
        <v>1</v>
      </c>
      <c r="C59" s="92" t="s">
        <v>190</v>
      </c>
      <c r="D59" s="93" t="s">
        <v>112</v>
      </c>
      <c r="E59" s="94">
        <v>4444</v>
      </c>
      <c r="F59" s="110">
        <f t="shared" si="1"/>
        <v>0</v>
      </c>
      <c r="G59" s="102">
        <f t="shared" si="2"/>
        <v>0.3397839783978398</v>
      </c>
      <c r="H59" s="110">
        <f t="shared" si="3"/>
        <v>0.3397839783978398</v>
      </c>
      <c r="I59" s="94">
        <v>5954</v>
      </c>
      <c r="J59" s="102">
        <f t="shared" si="4"/>
        <v>0.22069197178367483</v>
      </c>
      <c r="K59" s="110">
        <f t="shared" si="5"/>
        <v>0.63546354635463542</v>
      </c>
      <c r="L59" s="94">
        <v>7268</v>
      </c>
      <c r="M59" s="102">
        <f t="shared" si="6"/>
        <v>0.14598238855255916</v>
      </c>
      <c r="N59" s="110">
        <f t="shared" si="7"/>
        <v>0.87421242124212417</v>
      </c>
      <c r="O59" s="94">
        <v>8329</v>
      </c>
      <c r="P59" s="102">
        <f t="shared" si="8"/>
        <v>0.18465602113098811</v>
      </c>
      <c r="Q59" s="110">
        <f t="shared" si="9"/>
        <v>1.2202970297029703</v>
      </c>
      <c r="R59" s="94">
        <v>9867</v>
      </c>
    </row>
    <row r="60" spans="1:18" x14ac:dyDescent="0.25">
      <c r="A60" s="16" t="str">
        <f t="shared" si="0"/>
        <v>Florida 2</v>
      </c>
      <c r="B60" s="16">
        <v>2</v>
      </c>
      <c r="C60" s="93" t="s">
        <v>186</v>
      </c>
      <c r="D60" s="93" t="s">
        <v>112</v>
      </c>
      <c r="E60" s="94">
        <v>1435</v>
      </c>
      <c r="F60" s="110">
        <f t="shared" si="1"/>
        <v>0</v>
      </c>
      <c r="G60" s="102">
        <f t="shared" si="2"/>
        <v>0.31219512195121951</v>
      </c>
      <c r="H60" s="110">
        <f t="shared" si="3"/>
        <v>0.31219512195121951</v>
      </c>
      <c r="I60" s="94">
        <v>1883</v>
      </c>
      <c r="J60" s="102">
        <f t="shared" si="4"/>
        <v>0.25703664365374401</v>
      </c>
      <c r="K60" s="110">
        <f t="shared" si="5"/>
        <v>0.64947735191637634</v>
      </c>
      <c r="L60" s="94">
        <v>2367</v>
      </c>
      <c r="M60" s="102">
        <f t="shared" si="6"/>
        <v>0.13941698352344739</v>
      </c>
      <c r="N60" s="110">
        <f t="shared" si="7"/>
        <v>0.87944250871080143</v>
      </c>
      <c r="O60" s="94">
        <v>2697</v>
      </c>
      <c r="P60" s="102">
        <f t="shared" si="8"/>
        <v>0.1850203930292918</v>
      </c>
      <c r="Q60" s="110">
        <f t="shared" si="9"/>
        <v>1.2271777003484321</v>
      </c>
      <c r="R60" s="94">
        <v>3196</v>
      </c>
    </row>
    <row r="61" spans="1:18" x14ac:dyDescent="0.25">
      <c r="A61" s="16" t="str">
        <f t="shared" si="0"/>
        <v>Florida 3</v>
      </c>
      <c r="B61" s="16">
        <v>3</v>
      </c>
      <c r="C61" s="93" t="s">
        <v>187</v>
      </c>
      <c r="D61" s="93" t="s">
        <v>112</v>
      </c>
      <c r="E61" s="94">
        <v>1207</v>
      </c>
      <c r="F61" s="110">
        <f t="shared" si="1"/>
        <v>0</v>
      </c>
      <c r="G61" s="102">
        <f t="shared" si="2"/>
        <v>0.35956917978458991</v>
      </c>
      <c r="H61" s="110">
        <f t="shared" si="3"/>
        <v>0.35956917978458991</v>
      </c>
      <c r="I61" s="94">
        <v>1641</v>
      </c>
      <c r="J61" s="102">
        <f t="shared" si="4"/>
        <v>0.19134673979280925</v>
      </c>
      <c r="K61" s="110">
        <f t="shared" si="5"/>
        <v>0.61971830985915488</v>
      </c>
      <c r="L61" s="94">
        <v>1955</v>
      </c>
      <c r="M61" s="102">
        <f t="shared" si="6"/>
        <v>0.19948849104859334</v>
      </c>
      <c r="N61" s="110">
        <f t="shared" si="7"/>
        <v>0.94283347141673568</v>
      </c>
      <c r="O61" s="94">
        <v>2345</v>
      </c>
      <c r="P61" s="102">
        <f t="shared" si="8"/>
        <v>0.20085287846481875</v>
      </c>
      <c r="Q61" s="110">
        <f t="shared" si="9"/>
        <v>1.3330571665285833</v>
      </c>
      <c r="R61" s="94">
        <v>2816</v>
      </c>
    </row>
    <row r="62" spans="1:18" x14ac:dyDescent="0.25">
      <c r="A62" s="16" t="str">
        <f t="shared" si="0"/>
        <v>Florida 4</v>
      </c>
      <c r="B62" s="16">
        <v>4</v>
      </c>
      <c r="C62" s="93" t="s">
        <v>188</v>
      </c>
      <c r="D62" s="93" t="s">
        <v>112</v>
      </c>
      <c r="E62" s="94">
        <v>682</v>
      </c>
      <c r="F62" s="110">
        <f t="shared" si="1"/>
        <v>0</v>
      </c>
      <c r="G62" s="102">
        <f t="shared" si="2"/>
        <v>0.38563049853372433</v>
      </c>
      <c r="H62" s="110">
        <f t="shared" si="3"/>
        <v>0.38563049853372433</v>
      </c>
      <c r="I62" s="94">
        <v>945</v>
      </c>
      <c r="J62" s="102">
        <f t="shared" si="4"/>
        <v>0.20952380952380953</v>
      </c>
      <c r="K62" s="110">
        <f t="shared" si="5"/>
        <v>0.67595307917888559</v>
      </c>
      <c r="L62" s="94">
        <v>1143</v>
      </c>
      <c r="M62" s="102">
        <f t="shared" si="6"/>
        <v>0.15748031496062992</v>
      </c>
      <c r="N62" s="110">
        <f t="shared" si="7"/>
        <v>0.93988269794721413</v>
      </c>
      <c r="O62" s="94">
        <v>1323</v>
      </c>
      <c r="P62" s="102">
        <f t="shared" si="8"/>
        <v>0.13983371126228269</v>
      </c>
      <c r="Q62" s="110">
        <f t="shared" si="9"/>
        <v>1.2111436950146628</v>
      </c>
      <c r="R62" s="94">
        <v>1508</v>
      </c>
    </row>
    <row r="63" spans="1:18" x14ac:dyDescent="0.25">
      <c r="A63" s="16" t="str">
        <f t="shared" si="0"/>
        <v>Florida 5</v>
      </c>
      <c r="B63" s="16">
        <v>5</v>
      </c>
      <c r="C63" s="93" t="s">
        <v>185</v>
      </c>
      <c r="D63" s="93" t="s">
        <v>112</v>
      </c>
      <c r="E63" s="94">
        <v>203</v>
      </c>
      <c r="F63" s="110">
        <f t="shared" si="1"/>
        <v>0</v>
      </c>
      <c r="G63" s="102">
        <f t="shared" si="2"/>
        <v>0.33497536945812806</v>
      </c>
      <c r="H63" s="110">
        <f t="shared" si="3"/>
        <v>0.33497536945812806</v>
      </c>
      <c r="I63" s="94">
        <v>271</v>
      </c>
      <c r="J63" s="102">
        <f t="shared" si="4"/>
        <v>6.273062730627306E-2</v>
      </c>
      <c r="K63" s="110">
        <f t="shared" si="5"/>
        <v>0.41871921182266009</v>
      </c>
      <c r="L63" s="94">
        <v>288</v>
      </c>
      <c r="M63" s="102">
        <f t="shared" si="6"/>
        <v>0.13194444444444445</v>
      </c>
      <c r="N63" s="110">
        <f t="shared" si="7"/>
        <v>0.60591133004926112</v>
      </c>
      <c r="O63" s="94">
        <v>326</v>
      </c>
      <c r="P63" s="102">
        <f t="shared" si="8"/>
        <v>0.30368098159509205</v>
      </c>
      <c r="Q63" s="110">
        <f t="shared" si="9"/>
        <v>1.0935960591133005</v>
      </c>
      <c r="R63" s="94">
        <v>425</v>
      </c>
    </row>
    <row r="64" spans="1:18" x14ac:dyDescent="0.25">
      <c r="A64" s="16" t="str">
        <f t="shared" si="0"/>
        <v>Florida 6</v>
      </c>
      <c r="B64" s="16">
        <v>6</v>
      </c>
      <c r="C64" s="92" t="s">
        <v>189</v>
      </c>
      <c r="D64" s="93" t="s">
        <v>112</v>
      </c>
      <c r="E64" s="94">
        <v>917</v>
      </c>
      <c r="F64" s="110">
        <f t="shared" si="1"/>
        <v>0</v>
      </c>
      <c r="G64" s="102">
        <f t="shared" si="2"/>
        <v>0.32388222464558342</v>
      </c>
      <c r="H64" s="110">
        <f t="shared" si="3"/>
        <v>0.32388222464558342</v>
      </c>
      <c r="I64" s="94">
        <v>1214</v>
      </c>
      <c r="J64" s="102">
        <f t="shared" si="4"/>
        <v>0.24794069192751236</v>
      </c>
      <c r="K64" s="110">
        <f t="shared" si="5"/>
        <v>0.65212649945474377</v>
      </c>
      <c r="L64" s="94">
        <v>1515</v>
      </c>
      <c r="M64" s="102">
        <f t="shared" si="6"/>
        <v>8.1188118811881191E-2</v>
      </c>
      <c r="N64" s="110">
        <f t="shared" si="7"/>
        <v>0.7862595419847328</v>
      </c>
      <c r="O64" s="94">
        <v>1638</v>
      </c>
      <c r="P64" s="102">
        <f t="shared" si="8"/>
        <v>0.17338217338217338</v>
      </c>
      <c r="Q64" s="110">
        <f t="shared" si="9"/>
        <v>1.0959651035986915</v>
      </c>
      <c r="R64" s="94">
        <v>1922</v>
      </c>
    </row>
    <row r="65" spans="1:18" x14ac:dyDescent="0.25">
      <c r="A65" s="16" t="str">
        <f t="shared" si="0"/>
        <v>Georgia 1</v>
      </c>
      <c r="B65" s="16">
        <v>1</v>
      </c>
      <c r="C65" s="92" t="s">
        <v>190</v>
      </c>
      <c r="D65" s="93" t="s">
        <v>113</v>
      </c>
      <c r="E65" s="94">
        <v>3600</v>
      </c>
      <c r="F65" s="110">
        <f t="shared" si="1"/>
        <v>0</v>
      </c>
      <c r="G65" s="102">
        <f t="shared" si="2"/>
        <v>0.36222222222222222</v>
      </c>
      <c r="H65" s="110">
        <f t="shared" si="3"/>
        <v>0.36222222222222222</v>
      </c>
      <c r="I65" s="94">
        <v>4904</v>
      </c>
      <c r="J65" s="102">
        <f t="shared" si="4"/>
        <v>0.13213703099510604</v>
      </c>
      <c r="K65" s="110">
        <f t="shared" si="5"/>
        <v>0.54222222222222227</v>
      </c>
      <c r="L65" s="94">
        <v>5552</v>
      </c>
      <c r="M65" s="102">
        <f t="shared" si="6"/>
        <v>0.27071325648414984</v>
      </c>
      <c r="N65" s="110">
        <f t="shared" si="7"/>
        <v>0.95972222222222225</v>
      </c>
      <c r="O65" s="94">
        <v>7055</v>
      </c>
      <c r="P65" s="102">
        <f t="shared" si="8"/>
        <v>0.24153082919914953</v>
      </c>
      <c r="Q65" s="110">
        <f t="shared" si="9"/>
        <v>1.4330555555555555</v>
      </c>
      <c r="R65" s="94">
        <v>8759</v>
      </c>
    </row>
    <row r="66" spans="1:18" x14ac:dyDescent="0.25">
      <c r="A66" s="16" t="str">
        <f t="shared" si="0"/>
        <v>Georgia 2</v>
      </c>
      <c r="B66" s="16">
        <v>2</v>
      </c>
      <c r="C66" s="93" t="s">
        <v>186</v>
      </c>
      <c r="D66" s="93" t="s">
        <v>113</v>
      </c>
      <c r="E66" s="94">
        <v>1340</v>
      </c>
      <c r="F66" s="110">
        <f t="shared" si="1"/>
        <v>0</v>
      </c>
      <c r="G66" s="102">
        <f t="shared" si="2"/>
        <v>0.30447761194029849</v>
      </c>
      <c r="H66" s="110">
        <f t="shared" si="3"/>
        <v>0.30447761194029849</v>
      </c>
      <c r="I66" s="94">
        <v>1748</v>
      </c>
      <c r="J66" s="102">
        <f t="shared" si="4"/>
        <v>0.13729977116704806</v>
      </c>
      <c r="K66" s="110">
        <f t="shared" si="5"/>
        <v>0.4835820895522388</v>
      </c>
      <c r="L66" s="94">
        <v>1988</v>
      </c>
      <c r="M66" s="102">
        <f t="shared" si="6"/>
        <v>0.25704225352112675</v>
      </c>
      <c r="N66" s="110">
        <f t="shared" si="7"/>
        <v>0.86492537313432838</v>
      </c>
      <c r="O66" s="94">
        <v>2499</v>
      </c>
      <c r="P66" s="102">
        <f t="shared" si="8"/>
        <v>0.30372148859543818</v>
      </c>
      <c r="Q66" s="110">
        <f t="shared" si="9"/>
        <v>1.4313432835820896</v>
      </c>
      <c r="R66" s="94">
        <v>3258</v>
      </c>
    </row>
    <row r="67" spans="1:18" x14ac:dyDescent="0.25">
      <c r="A67" s="16" t="str">
        <f t="shared" si="0"/>
        <v>Georgia 3</v>
      </c>
      <c r="B67" s="16">
        <v>3</v>
      </c>
      <c r="C67" s="93" t="s">
        <v>187</v>
      </c>
      <c r="D67" s="93" t="s">
        <v>113</v>
      </c>
      <c r="E67" s="94">
        <v>963</v>
      </c>
      <c r="F67" s="110">
        <f t="shared" si="1"/>
        <v>0</v>
      </c>
      <c r="G67" s="102">
        <f t="shared" si="2"/>
        <v>0.32710280373831774</v>
      </c>
      <c r="H67" s="110">
        <f t="shared" si="3"/>
        <v>0.32710280373831774</v>
      </c>
      <c r="I67" s="94">
        <v>1278</v>
      </c>
      <c r="J67" s="102">
        <f t="shared" si="4"/>
        <v>0.15805946791862285</v>
      </c>
      <c r="K67" s="110">
        <f t="shared" si="5"/>
        <v>0.53686396677050885</v>
      </c>
      <c r="L67" s="94">
        <v>1480</v>
      </c>
      <c r="M67" s="102">
        <f t="shared" si="6"/>
        <v>0.34594594594594597</v>
      </c>
      <c r="N67" s="110">
        <f t="shared" si="7"/>
        <v>1.0685358255451713</v>
      </c>
      <c r="O67" s="94">
        <v>1992</v>
      </c>
      <c r="P67" s="102">
        <f t="shared" si="8"/>
        <v>0.23242971887550201</v>
      </c>
      <c r="Q67" s="110">
        <f t="shared" si="9"/>
        <v>1.54932502596054</v>
      </c>
      <c r="R67" s="94">
        <v>2455</v>
      </c>
    </row>
    <row r="68" spans="1:18" x14ac:dyDescent="0.25">
      <c r="A68" s="16" t="str">
        <f t="shared" si="0"/>
        <v>Georgia 4</v>
      </c>
      <c r="B68" s="16">
        <v>4</v>
      </c>
      <c r="C68" s="93" t="s">
        <v>188</v>
      </c>
      <c r="D68" s="93" t="s">
        <v>113</v>
      </c>
      <c r="E68" s="94">
        <v>497</v>
      </c>
      <c r="F68" s="110">
        <f t="shared" si="1"/>
        <v>0</v>
      </c>
      <c r="G68" s="102">
        <f t="shared" si="2"/>
        <v>0.58350100603621735</v>
      </c>
      <c r="H68" s="110">
        <f t="shared" si="3"/>
        <v>0.58350100603621735</v>
      </c>
      <c r="I68" s="94">
        <v>787</v>
      </c>
      <c r="J68" s="102">
        <f t="shared" si="4"/>
        <v>8.7674714104193141E-2</v>
      </c>
      <c r="K68" s="110">
        <f t="shared" si="5"/>
        <v>0.72233400402414483</v>
      </c>
      <c r="L68" s="94">
        <v>856</v>
      </c>
      <c r="M68" s="102">
        <f t="shared" si="6"/>
        <v>0.2780373831775701</v>
      </c>
      <c r="N68" s="110">
        <f t="shared" si="7"/>
        <v>1.2012072434607646</v>
      </c>
      <c r="O68" s="94">
        <v>1094</v>
      </c>
      <c r="P68" s="102">
        <f t="shared" si="8"/>
        <v>0.14259597806215721</v>
      </c>
      <c r="Q68" s="110">
        <f t="shared" si="9"/>
        <v>1.5150905432595574</v>
      </c>
      <c r="R68" s="94">
        <v>1250</v>
      </c>
    </row>
    <row r="69" spans="1:18" x14ac:dyDescent="0.25">
      <c r="A69" s="16" t="str">
        <f t="shared" ref="A69:A132" si="10">CONCATENATE(D69, " ", B69)</f>
        <v>Georgia 5</v>
      </c>
      <c r="B69" s="16">
        <v>5</v>
      </c>
      <c r="C69" s="93" t="s">
        <v>185</v>
      </c>
      <c r="D69" s="93" t="s">
        <v>113</v>
      </c>
      <c r="E69" s="94">
        <v>204</v>
      </c>
      <c r="F69" s="110">
        <f t="shared" ref="F69:F132" si="11">E69-E69</f>
        <v>0</v>
      </c>
      <c r="G69" s="102">
        <f t="shared" ref="G69:G132" si="12">(I69-E69)/E69</f>
        <v>0.36764705882352944</v>
      </c>
      <c r="H69" s="110">
        <f t="shared" ref="H69:H132" si="13">(I69-E69)/E69</f>
        <v>0.36764705882352944</v>
      </c>
      <c r="I69" s="94">
        <v>279</v>
      </c>
      <c r="J69" s="102">
        <f t="shared" ref="J69:J132" si="14">((L69-I69)/I69)</f>
        <v>6.8100358422939072E-2</v>
      </c>
      <c r="K69" s="110">
        <f t="shared" ref="K69:K132" si="15">(L69-E69)/E69</f>
        <v>0.46078431372549017</v>
      </c>
      <c r="L69" s="94">
        <v>298</v>
      </c>
      <c r="M69" s="102">
        <f t="shared" ref="M69:M132" si="16">(O69-L69)/L69</f>
        <v>0.11409395973154363</v>
      </c>
      <c r="N69" s="110">
        <f t="shared" ref="N69:N132" si="17">(O69-E69)/E69</f>
        <v>0.62745098039215685</v>
      </c>
      <c r="O69" s="94">
        <v>332</v>
      </c>
      <c r="P69" s="102">
        <f t="shared" ref="P69:P132" si="18">(R69-O69)/O69</f>
        <v>0.16867469879518071</v>
      </c>
      <c r="Q69" s="110">
        <f t="shared" ref="Q69:Q132" si="19">(R69-E69)/E69</f>
        <v>0.90196078431372551</v>
      </c>
      <c r="R69" s="94">
        <v>388</v>
      </c>
    </row>
    <row r="70" spans="1:18" x14ac:dyDescent="0.25">
      <c r="A70" s="16" t="str">
        <f t="shared" si="10"/>
        <v>Georgia 6</v>
      </c>
      <c r="B70" s="16">
        <v>6</v>
      </c>
      <c r="C70" s="92" t="s">
        <v>189</v>
      </c>
      <c r="D70" s="93" t="s">
        <v>113</v>
      </c>
      <c r="E70" s="94">
        <v>596</v>
      </c>
      <c r="F70" s="110">
        <f t="shared" si="11"/>
        <v>0</v>
      </c>
      <c r="G70" s="102">
        <f t="shared" si="12"/>
        <v>0.36241610738255031</v>
      </c>
      <c r="H70" s="110">
        <f t="shared" si="13"/>
        <v>0.36241610738255031</v>
      </c>
      <c r="I70" s="94">
        <v>812</v>
      </c>
      <c r="J70" s="102">
        <f t="shared" si="14"/>
        <v>0.14532019704433496</v>
      </c>
      <c r="K70" s="110">
        <f t="shared" si="15"/>
        <v>0.56040268456375841</v>
      </c>
      <c r="L70" s="94">
        <v>930</v>
      </c>
      <c r="M70" s="102">
        <f t="shared" si="16"/>
        <v>0.22365591397849463</v>
      </c>
      <c r="N70" s="110">
        <f t="shared" si="17"/>
        <v>0.90939597315436238</v>
      </c>
      <c r="O70" s="94">
        <v>1138</v>
      </c>
      <c r="P70" s="102">
        <f t="shared" si="18"/>
        <v>0.23725834797891038</v>
      </c>
      <c r="Q70" s="110">
        <f t="shared" si="19"/>
        <v>1.3624161073825503</v>
      </c>
      <c r="R70" s="94">
        <v>1408</v>
      </c>
    </row>
    <row r="71" spans="1:18" x14ac:dyDescent="0.25">
      <c r="A71" s="16" t="str">
        <f t="shared" si="10"/>
        <v>Hawaii 1</v>
      </c>
      <c r="B71" s="16">
        <v>1</v>
      </c>
      <c r="C71" s="92" t="s">
        <v>190</v>
      </c>
      <c r="D71" s="93" t="s">
        <v>136</v>
      </c>
      <c r="E71" s="94">
        <v>3874</v>
      </c>
      <c r="F71" s="110">
        <f t="shared" si="11"/>
        <v>0</v>
      </c>
      <c r="G71" s="102">
        <f t="shared" si="12"/>
        <v>0.41843056272586476</v>
      </c>
      <c r="H71" s="110">
        <f t="shared" si="13"/>
        <v>0.41843056272586476</v>
      </c>
      <c r="I71" s="94">
        <v>5495</v>
      </c>
      <c r="J71" s="102">
        <f t="shared" si="14"/>
        <v>0.20655141037306643</v>
      </c>
      <c r="K71" s="110">
        <f t="shared" si="15"/>
        <v>0.71140939597315433</v>
      </c>
      <c r="L71" s="94">
        <v>6630</v>
      </c>
      <c r="M71" s="102">
        <f t="shared" si="16"/>
        <v>0.19788838612368023</v>
      </c>
      <c r="N71" s="110">
        <f t="shared" si="17"/>
        <v>1.0500774393391843</v>
      </c>
      <c r="O71" s="94">
        <v>7942</v>
      </c>
      <c r="P71" s="102">
        <f t="shared" si="18"/>
        <v>0.33266179803575924</v>
      </c>
      <c r="Q71" s="110">
        <f t="shared" si="19"/>
        <v>1.7320598864223025</v>
      </c>
      <c r="R71" s="94">
        <v>10584</v>
      </c>
    </row>
    <row r="72" spans="1:18" x14ac:dyDescent="0.25">
      <c r="A72" s="16" t="str">
        <f t="shared" si="10"/>
        <v>Hawaii 2</v>
      </c>
      <c r="B72" s="16">
        <v>2</v>
      </c>
      <c r="C72" s="93" t="s">
        <v>186</v>
      </c>
      <c r="D72" s="93" t="s">
        <v>136</v>
      </c>
      <c r="E72" s="94">
        <v>1428</v>
      </c>
      <c r="F72" s="110">
        <f t="shared" si="11"/>
        <v>0</v>
      </c>
      <c r="G72" s="102">
        <f t="shared" si="12"/>
        <v>0.35714285714285715</v>
      </c>
      <c r="H72" s="110">
        <f t="shared" si="13"/>
        <v>0.35714285714285715</v>
      </c>
      <c r="I72" s="94">
        <v>1938</v>
      </c>
      <c r="J72" s="102">
        <f t="shared" si="14"/>
        <v>0.21259029927760578</v>
      </c>
      <c r="K72" s="110">
        <f t="shared" si="15"/>
        <v>0.64565826330532217</v>
      </c>
      <c r="L72" s="94">
        <v>2350</v>
      </c>
      <c r="M72" s="102">
        <f t="shared" si="16"/>
        <v>0.20893617021276595</v>
      </c>
      <c r="N72" s="110">
        <f t="shared" si="17"/>
        <v>0.98949579831932777</v>
      </c>
      <c r="O72" s="94">
        <v>2841</v>
      </c>
      <c r="P72" s="102">
        <f t="shared" si="18"/>
        <v>0.3319253783878916</v>
      </c>
      <c r="Q72" s="110">
        <f t="shared" si="19"/>
        <v>1.6498599439775909</v>
      </c>
      <c r="R72" s="94">
        <v>3784</v>
      </c>
    </row>
    <row r="73" spans="1:18" x14ac:dyDescent="0.25">
      <c r="A73" s="16" t="str">
        <f t="shared" si="10"/>
        <v>Hawaii 3</v>
      </c>
      <c r="B73" s="16">
        <v>3</v>
      </c>
      <c r="C73" s="93" t="s">
        <v>187</v>
      </c>
      <c r="D73" s="93" t="s">
        <v>136</v>
      </c>
      <c r="E73" s="94">
        <v>1154</v>
      </c>
      <c r="F73" s="110">
        <f t="shared" si="11"/>
        <v>0</v>
      </c>
      <c r="G73" s="102">
        <f t="shared" si="12"/>
        <v>0.18890814558058924</v>
      </c>
      <c r="H73" s="110">
        <f t="shared" si="13"/>
        <v>0.18890814558058924</v>
      </c>
      <c r="I73" s="94">
        <v>1372</v>
      </c>
      <c r="J73" s="102">
        <f t="shared" si="14"/>
        <v>0.23979591836734693</v>
      </c>
      <c r="K73" s="110">
        <f t="shared" si="15"/>
        <v>0.47400346620450606</v>
      </c>
      <c r="L73" s="94">
        <v>1701</v>
      </c>
      <c r="M73" s="102">
        <f t="shared" si="16"/>
        <v>0.15696649029982362</v>
      </c>
      <c r="N73" s="110">
        <f t="shared" si="17"/>
        <v>0.70537261698440212</v>
      </c>
      <c r="O73" s="94">
        <v>1968</v>
      </c>
      <c r="P73" s="102">
        <f t="shared" si="18"/>
        <v>0.37703252032520324</v>
      </c>
      <c r="Q73" s="110">
        <f t="shared" si="19"/>
        <v>1.3483535528596187</v>
      </c>
      <c r="R73" s="94">
        <v>2710</v>
      </c>
    </row>
    <row r="74" spans="1:18" x14ac:dyDescent="0.25">
      <c r="A74" s="16" t="str">
        <f t="shared" si="10"/>
        <v>Hawaii 4</v>
      </c>
      <c r="B74" s="16">
        <v>4</v>
      </c>
      <c r="C74" s="93" t="s">
        <v>188</v>
      </c>
      <c r="D74" s="93" t="s">
        <v>136</v>
      </c>
      <c r="E74" s="94">
        <v>444</v>
      </c>
      <c r="F74" s="110">
        <f t="shared" si="11"/>
        <v>0</v>
      </c>
      <c r="G74" s="102">
        <f t="shared" si="12"/>
        <v>0.86486486486486491</v>
      </c>
      <c r="H74" s="110">
        <f t="shared" si="13"/>
        <v>0.86486486486486491</v>
      </c>
      <c r="I74" s="94">
        <v>828</v>
      </c>
      <c r="J74" s="102">
        <f t="shared" si="14"/>
        <v>0.22222222222222221</v>
      </c>
      <c r="K74" s="110">
        <f t="shared" si="15"/>
        <v>1.2792792792792793</v>
      </c>
      <c r="L74" s="94">
        <v>1012</v>
      </c>
      <c r="M74" s="102">
        <f t="shared" si="16"/>
        <v>0.37450592885375494</v>
      </c>
      <c r="N74" s="110">
        <f t="shared" si="17"/>
        <v>2.1328828828828827</v>
      </c>
      <c r="O74" s="94">
        <v>1391</v>
      </c>
      <c r="P74" s="102">
        <f t="shared" si="18"/>
        <v>0.31056793673616101</v>
      </c>
      <c r="Q74" s="110">
        <f t="shared" si="19"/>
        <v>3.105855855855856</v>
      </c>
      <c r="R74" s="94">
        <v>1823</v>
      </c>
    </row>
    <row r="75" spans="1:18" x14ac:dyDescent="0.25">
      <c r="A75" s="16" t="str">
        <f t="shared" si="10"/>
        <v>Hawaii 5</v>
      </c>
      <c r="B75" s="16">
        <v>5</v>
      </c>
      <c r="C75" s="93" t="s">
        <v>185</v>
      </c>
      <c r="D75" s="93" t="s">
        <v>136</v>
      </c>
      <c r="E75" s="94">
        <v>246</v>
      </c>
      <c r="F75" s="110">
        <f t="shared" si="11"/>
        <v>0</v>
      </c>
      <c r="G75" s="102">
        <f t="shared" si="12"/>
        <v>0.2967479674796748</v>
      </c>
      <c r="H75" s="110">
        <f t="shared" si="13"/>
        <v>0.2967479674796748</v>
      </c>
      <c r="I75" s="94">
        <v>319</v>
      </c>
      <c r="J75" s="102">
        <f t="shared" si="14"/>
        <v>0.11598746081504702</v>
      </c>
      <c r="K75" s="110">
        <f t="shared" si="15"/>
        <v>0.44715447154471544</v>
      </c>
      <c r="L75" s="94">
        <v>356</v>
      </c>
      <c r="M75" s="102">
        <f t="shared" si="16"/>
        <v>-3.6516853932584269E-2</v>
      </c>
      <c r="N75" s="110">
        <f t="shared" si="17"/>
        <v>0.39430894308943087</v>
      </c>
      <c r="O75" s="94">
        <v>343</v>
      </c>
      <c r="P75" s="102">
        <f t="shared" si="18"/>
        <v>0.21282798833819241</v>
      </c>
      <c r="Q75" s="110">
        <f t="shared" si="19"/>
        <v>0.69105691056910568</v>
      </c>
      <c r="R75" s="94">
        <v>416</v>
      </c>
    </row>
    <row r="76" spans="1:18" x14ac:dyDescent="0.25">
      <c r="A76" s="16" t="str">
        <f t="shared" si="10"/>
        <v>Hawaii 6</v>
      </c>
      <c r="B76" s="16">
        <v>6</v>
      </c>
      <c r="C76" s="92" t="s">
        <v>189</v>
      </c>
      <c r="D76" s="93" t="s">
        <v>136</v>
      </c>
      <c r="E76" s="94">
        <v>602</v>
      </c>
      <c r="F76" s="110">
        <f t="shared" si="11"/>
        <v>0</v>
      </c>
      <c r="G76" s="102">
        <f t="shared" si="12"/>
        <v>0.72425249169435213</v>
      </c>
      <c r="H76" s="110">
        <f t="shared" si="13"/>
        <v>0.72425249169435213</v>
      </c>
      <c r="I76" s="94">
        <v>1038</v>
      </c>
      <c r="J76" s="102">
        <f t="shared" si="14"/>
        <v>0.16666666666666666</v>
      </c>
      <c r="K76" s="110">
        <f t="shared" si="15"/>
        <v>1.0116279069767442</v>
      </c>
      <c r="L76" s="94">
        <v>1211</v>
      </c>
      <c r="M76" s="102">
        <f t="shared" si="16"/>
        <v>0.15524360033030554</v>
      </c>
      <c r="N76" s="110">
        <f t="shared" si="17"/>
        <v>1.323920265780731</v>
      </c>
      <c r="O76" s="94">
        <v>1399</v>
      </c>
      <c r="P76" s="102">
        <f t="shared" si="18"/>
        <v>0.32308791994281627</v>
      </c>
      <c r="Q76" s="110">
        <f t="shared" si="19"/>
        <v>2.0747508305647839</v>
      </c>
      <c r="R76" s="94">
        <v>1851</v>
      </c>
    </row>
    <row r="77" spans="1:18" x14ac:dyDescent="0.25">
      <c r="A77" s="16" t="str">
        <f t="shared" si="10"/>
        <v>Idaho 1</v>
      </c>
      <c r="B77" s="16">
        <v>1</v>
      </c>
      <c r="C77" s="92" t="s">
        <v>190</v>
      </c>
      <c r="D77" s="93" t="s">
        <v>129</v>
      </c>
      <c r="E77" s="94">
        <v>3372</v>
      </c>
      <c r="F77" s="110">
        <f t="shared" si="11"/>
        <v>0</v>
      </c>
      <c r="G77" s="102">
        <f t="shared" si="12"/>
        <v>0.42141162514827996</v>
      </c>
      <c r="H77" s="110">
        <f t="shared" si="13"/>
        <v>0.42141162514827996</v>
      </c>
      <c r="I77" s="94">
        <v>4793</v>
      </c>
      <c r="J77" s="102">
        <f t="shared" si="14"/>
        <v>0.23304819528479032</v>
      </c>
      <c r="K77" s="110">
        <f t="shared" si="15"/>
        <v>0.75266903914590744</v>
      </c>
      <c r="L77" s="94">
        <v>5910</v>
      </c>
      <c r="M77" s="102">
        <f t="shared" si="16"/>
        <v>0.15786802030456853</v>
      </c>
      <c r="N77" s="110">
        <f t="shared" si="17"/>
        <v>1.0293594306049823</v>
      </c>
      <c r="O77" s="94">
        <v>6843</v>
      </c>
      <c r="P77" s="102">
        <f t="shared" si="18"/>
        <v>0.19085196551220224</v>
      </c>
      <c r="Q77" s="110">
        <f t="shared" si="19"/>
        <v>1.4166666666666667</v>
      </c>
      <c r="R77" s="94">
        <v>8149</v>
      </c>
    </row>
    <row r="78" spans="1:18" x14ac:dyDescent="0.25">
      <c r="A78" s="16" t="str">
        <f t="shared" si="10"/>
        <v>Idaho 2</v>
      </c>
      <c r="B78" s="16">
        <v>2</v>
      </c>
      <c r="C78" s="93" t="s">
        <v>186</v>
      </c>
      <c r="D78" s="93" t="s">
        <v>129</v>
      </c>
      <c r="E78" s="94">
        <v>1245</v>
      </c>
      <c r="F78" s="110">
        <f t="shared" si="11"/>
        <v>0</v>
      </c>
      <c r="G78" s="102">
        <f t="shared" si="12"/>
        <v>0.41445783132530123</v>
      </c>
      <c r="H78" s="110">
        <f t="shared" si="13"/>
        <v>0.41445783132530123</v>
      </c>
      <c r="I78" s="94">
        <v>1761</v>
      </c>
      <c r="J78" s="102">
        <f t="shared" si="14"/>
        <v>0.28733674048835889</v>
      </c>
      <c r="K78" s="110">
        <f t="shared" si="15"/>
        <v>0.82088353413654613</v>
      </c>
      <c r="L78" s="94">
        <v>2267</v>
      </c>
      <c r="M78" s="102">
        <f t="shared" si="16"/>
        <v>0.30304367004852228</v>
      </c>
      <c r="N78" s="110">
        <f t="shared" si="17"/>
        <v>1.3726907630522089</v>
      </c>
      <c r="O78" s="94">
        <v>2954</v>
      </c>
      <c r="P78" s="102">
        <f t="shared" si="18"/>
        <v>0.20345294515910631</v>
      </c>
      <c r="Q78" s="110">
        <f t="shared" si="19"/>
        <v>1.8554216867469879</v>
      </c>
      <c r="R78" s="94">
        <v>3555</v>
      </c>
    </row>
    <row r="79" spans="1:18" x14ac:dyDescent="0.25">
      <c r="A79" s="16" t="str">
        <f t="shared" si="10"/>
        <v>Idaho 3</v>
      </c>
      <c r="B79" s="16">
        <v>3</v>
      </c>
      <c r="C79" s="93" t="s">
        <v>187</v>
      </c>
      <c r="D79" s="93" t="s">
        <v>129</v>
      </c>
      <c r="E79" s="94">
        <v>807</v>
      </c>
      <c r="F79" s="110">
        <f t="shared" si="11"/>
        <v>0</v>
      </c>
      <c r="G79" s="102">
        <f t="shared" si="12"/>
        <v>0.35563816604708798</v>
      </c>
      <c r="H79" s="110">
        <f t="shared" si="13"/>
        <v>0.35563816604708798</v>
      </c>
      <c r="I79" s="94">
        <v>1094</v>
      </c>
      <c r="J79" s="102">
        <f t="shared" si="14"/>
        <v>0.15996343692870202</v>
      </c>
      <c r="K79" s="110">
        <f t="shared" si="15"/>
        <v>0.57249070631970256</v>
      </c>
      <c r="L79" s="94">
        <v>1269</v>
      </c>
      <c r="M79" s="102">
        <f t="shared" si="16"/>
        <v>5.5161544523246652E-3</v>
      </c>
      <c r="N79" s="110">
        <f t="shared" si="17"/>
        <v>0.58116480793060721</v>
      </c>
      <c r="O79" s="94">
        <v>1276</v>
      </c>
      <c r="P79" s="102">
        <f t="shared" si="18"/>
        <v>0.33072100313479624</v>
      </c>
      <c r="Q79" s="110">
        <f t="shared" si="19"/>
        <v>1.1040892193308549</v>
      </c>
      <c r="R79" s="94">
        <v>1698</v>
      </c>
    </row>
    <row r="80" spans="1:18" x14ac:dyDescent="0.25">
      <c r="A80" s="16" t="str">
        <f t="shared" si="10"/>
        <v>Idaho 4</v>
      </c>
      <c r="B80" s="16">
        <v>4</v>
      </c>
      <c r="C80" s="93" t="s">
        <v>188</v>
      </c>
      <c r="D80" s="93" t="s">
        <v>129</v>
      </c>
      <c r="E80" s="94">
        <v>385</v>
      </c>
      <c r="F80" s="110">
        <f t="shared" si="11"/>
        <v>0</v>
      </c>
      <c r="G80" s="102">
        <f t="shared" si="12"/>
        <v>0.63896103896103895</v>
      </c>
      <c r="H80" s="110">
        <f t="shared" si="13"/>
        <v>0.63896103896103895</v>
      </c>
      <c r="I80" s="94">
        <v>631</v>
      </c>
      <c r="J80" s="102">
        <f t="shared" si="14"/>
        <v>0.14421553090332806</v>
      </c>
      <c r="K80" s="110">
        <f t="shared" si="15"/>
        <v>0.87532467532467528</v>
      </c>
      <c r="L80" s="94">
        <v>722</v>
      </c>
      <c r="M80" s="102">
        <f t="shared" si="16"/>
        <v>9.5567867036011084E-2</v>
      </c>
      <c r="N80" s="110">
        <f t="shared" si="17"/>
        <v>1.0545454545454545</v>
      </c>
      <c r="O80" s="94">
        <v>791</v>
      </c>
      <c r="P80" s="102">
        <f t="shared" si="18"/>
        <v>-1.643489254108723E-2</v>
      </c>
      <c r="Q80" s="110">
        <f t="shared" si="19"/>
        <v>1.0207792207792208</v>
      </c>
      <c r="R80" s="94">
        <v>778</v>
      </c>
    </row>
    <row r="81" spans="1:18" x14ac:dyDescent="0.25">
      <c r="A81" s="16" t="str">
        <f t="shared" si="10"/>
        <v>Idaho 5</v>
      </c>
      <c r="B81" s="16">
        <v>5</v>
      </c>
      <c r="C81" s="93" t="s">
        <v>185</v>
      </c>
      <c r="D81" s="93" t="s">
        <v>129</v>
      </c>
      <c r="E81" s="94">
        <v>261</v>
      </c>
      <c r="F81" s="110">
        <f t="shared" si="11"/>
        <v>0</v>
      </c>
      <c r="G81" s="102">
        <f t="shared" si="12"/>
        <v>0.31800766283524906</v>
      </c>
      <c r="H81" s="110">
        <f t="shared" si="13"/>
        <v>0.31800766283524906</v>
      </c>
      <c r="I81" s="94">
        <v>344</v>
      </c>
      <c r="J81" s="102">
        <f t="shared" si="14"/>
        <v>0.14244186046511628</v>
      </c>
      <c r="K81" s="110">
        <f t="shared" si="15"/>
        <v>0.50574712643678166</v>
      </c>
      <c r="L81" s="94">
        <v>393</v>
      </c>
      <c r="M81" s="102">
        <f t="shared" si="16"/>
        <v>0.10178117048346055</v>
      </c>
      <c r="N81" s="110">
        <f t="shared" si="17"/>
        <v>0.65900383141762453</v>
      </c>
      <c r="O81" s="94">
        <v>433</v>
      </c>
      <c r="P81" s="102">
        <f t="shared" si="18"/>
        <v>0.12471131639722864</v>
      </c>
      <c r="Q81" s="110">
        <f t="shared" si="19"/>
        <v>0.86590038314176243</v>
      </c>
      <c r="R81" s="94">
        <v>487</v>
      </c>
    </row>
    <row r="82" spans="1:18" x14ac:dyDescent="0.25">
      <c r="A82" s="16" t="str">
        <f t="shared" si="10"/>
        <v>Idaho 6</v>
      </c>
      <c r="B82" s="16">
        <v>6</v>
      </c>
      <c r="C82" s="92" t="s">
        <v>189</v>
      </c>
      <c r="D82" s="93" t="s">
        <v>129</v>
      </c>
      <c r="E82" s="94">
        <v>674</v>
      </c>
      <c r="F82" s="110">
        <f t="shared" si="11"/>
        <v>0</v>
      </c>
      <c r="G82" s="102">
        <f t="shared" si="12"/>
        <v>0.42878338278931749</v>
      </c>
      <c r="H82" s="110">
        <f t="shared" si="13"/>
        <v>0.42878338278931749</v>
      </c>
      <c r="I82" s="94">
        <v>963</v>
      </c>
      <c r="J82" s="102">
        <f t="shared" si="14"/>
        <v>0.30737279335410178</v>
      </c>
      <c r="K82" s="110">
        <f t="shared" si="15"/>
        <v>0.86795252225519293</v>
      </c>
      <c r="L82" s="94">
        <v>1259</v>
      </c>
      <c r="M82" s="102">
        <f t="shared" si="16"/>
        <v>0.10325655281969817</v>
      </c>
      <c r="N82" s="110">
        <f t="shared" si="17"/>
        <v>1.0608308605341246</v>
      </c>
      <c r="O82" s="94">
        <v>1389</v>
      </c>
      <c r="P82" s="102">
        <f t="shared" si="18"/>
        <v>0.1742260619150468</v>
      </c>
      <c r="Q82" s="110">
        <f t="shared" si="19"/>
        <v>1.4198813056379822</v>
      </c>
      <c r="R82" s="94">
        <v>1631</v>
      </c>
    </row>
    <row r="83" spans="1:18" x14ac:dyDescent="0.25">
      <c r="A83" s="16" t="str">
        <f t="shared" si="10"/>
        <v>Illinois 1</v>
      </c>
      <c r="B83" s="16">
        <v>1</v>
      </c>
      <c r="C83" s="92" t="s">
        <v>190</v>
      </c>
      <c r="D83" s="93" t="s">
        <v>96</v>
      </c>
      <c r="E83" s="94">
        <v>4166</v>
      </c>
      <c r="F83" s="110">
        <f t="shared" si="11"/>
        <v>0</v>
      </c>
      <c r="G83" s="102">
        <f t="shared" si="12"/>
        <v>0.3631781084973596</v>
      </c>
      <c r="H83" s="110">
        <f t="shared" si="13"/>
        <v>0.3631781084973596</v>
      </c>
      <c r="I83" s="94">
        <v>5679</v>
      </c>
      <c r="J83" s="102">
        <f t="shared" si="14"/>
        <v>0.26043317485472794</v>
      </c>
      <c r="K83" s="110">
        <f t="shared" si="15"/>
        <v>0.71819491118578971</v>
      </c>
      <c r="L83" s="94">
        <v>7158</v>
      </c>
      <c r="M83" s="102">
        <f t="shared" si="16"/>
        <v>0.15954177144453757</v>
      </c>
      <c r="N83" s="110">
        <f t="shared" si="17"/>
        <v>0.99231877100336052</v>
      </c>
      <c r="O83" s="94">
        <v>8300</v>
      </c>
      <c r="P83" s="102">
        <f t="shared" si="18"/>
        <v>0.22783132530120481</v>
      </c>
      <c r="Q83" s="110">
        <f t="shared" si="19"/>
        <v>1.4462313970235237</v>
      </c>
      <c r="R83" s="94">
        <v>10191</v>
      </c>
    </row>
    <row r="84" spans="1:18" x14ac:dyDescent="0.25">
      <c r="A84" s="16" t="str">
        <f t="shared" si="10"/>
        <v>Illinois 2</v>
      </c>
      <c r="B84" s="16">
        <v>2</v>
      </c>
      <c r="C84" s="93" t="s">
        <v>186</v>
      </c>
      <c r="D84" s="93" t="s">
        <v>96</v>
      </c>
      <c r="E84" s="94">
        <v>1626</v>
      </c>
      <c r="F84" s="110">
        <f t="shared" si="11"/>
        <v>0</v>
      </c>
      <c r="G84" s="102">
        <f t="shared" si="12"/>
        <v>0.34378843788437885</v>
      </c>
      <c r="H84" s="110">
        <f t="shared" si="13"/>
        <v>0.34378843788437885</v>
      </c>
      <c r="I84" s="94">
        <v>2185</v>
      </c>
      <c r="J84" s="102">
        <f t="shared" si="14"/>
        <v>0.25446224256292904</v>
      </c>
      <c r="K84" s="110">
        <f t="shared" si="15"/>
        <v>0.68573185731857322</v>
      </c>
      <c r="L84" s="94">
        <v>2741</v>
      </c>
      <c r="M84" s="102">
        <f t="shared" si="16"/>
        <v>0.1433783290769792</v>
      </c>
      <c r="N84" s="110">
        <f t="shared" si="17"/>
        <v>0.92742927429274291</v>
      </c>
      <c r="O84" s="94">
        <v>3134</v>
      </c>
      <c r="P84" s="102">
        <f t="shared" si="18"/>
        <v>0.28493937460114871</v>
      </c>
      <c r="Q84" s="110">
        <f t="shared" si="19"/>
        <v>1.4766297662976631</v>
      </c>
      <c r="R84" s="94">
        <v>4027</v>
      </c>
    </row>
    <row r="85" spans="1:18" x14ac:dyDescent="0.25">
      <c r="A85" s="16" t="str">
        <f t="shared" si="10"/>
        <v>Illinois 3</v>
      </c>
      <c r="B85" s="16">
        <v>3</v>
      </c>
      <c r="C85" s="93" t="s">
        <v>187</v>
      </c>
      <c r="D85" s="93" t="s">
        <v>96</v>
      </c>
      <c r="E85" s="94">
        <v>998</v>
      </c>
      <c r="F85" s="110">
        <f t="shared" si="11"/>
        <v>0</v>
      </c>
      <c r="G85" s="102">
        <f t="shared" si="12"/>
        <v>0.33667334669338678</v>
      </c>
      <c r="H85" s="110">
        <f t="shared" si="13"/>
        <v>0.33667334669338678</v>
      </c>
      <c r="I85" s="94">
        <v>1334</v>
      </c>
      <c r="J85" s="102">
        <f t="shared" si="14"/>
        <v>0.24812593703148425</v>
      </c>
      <c r="K85" s="110">
        <f t="shared" si="15"/>
        <v>0.66833667334669333</v>
      </c>
      <c r="L85" s="94">
        <v>1665</v>
      </c>
      <c r="M85" s="102">
        <f t="shared" si="16"/>
        <v>0.17477477477477477</v>
      </c>
      <c r="N85" s="110">
        <f t="shared" si="17"/>
        <v>0.95991983967935868</v>
      </c>
      <c r="O85" s="94">
        <v>1956</v>
      </c>
      <c r="P85" s="102">
        <f t="shared" si="18"/>
        <v>0.21421267893660531</v>
      </c>
      <c r="Q85" s="110">
        <f t="shared" si="19"/>
        <v>1.3797595190380763</v>
      </c>
      <c r="R85" s="94">
        <v>2375</v>
      </c>
    </row>
    <row r="86" spans="1:18" x14ac:dyDescent="0.25">
      <c r="A86" s="16" t="str">
        <f t="shared" si="10"/>
        <v>Illinois 4</v>
      </c>
      <c r="B86" s="16">
        <v>4</v>
      </c>
      <c r="C86" s="93" t="s">
        <v>188</v>
      </c>
      <c r="D86" s="93" t="s">
        <v>96</v>
      </c>
      <c r="E86" s="94">
        <v>513</v>
      </c>
      <c r="F86" s="110">
        <f t="shared" si="11"/>
        <v>0</v>
      </c>
      <c r="G86" s="102">
        <f t="shared" si="12"/>
        <v>0.47173489278752434</v>
      </c>
      <c r="H86" s="110">
        <f t="shared" si="13"/>
        <v>0.47173489278752434</v>
      </c>
      <c r="I86" s="94">
        <v>755</v>
      </c>
      <c r="J86" s="102">
        <f t="shared" si="14"/>
        <v>0.25033112582781458</v>
      </c>
      <c r="K86" s="110">
        <f t="shared" si="15"/>
        <v>0.84015594541910332</v>
      </c>
      <c r="L86" s="94">
        <v>944</v>
      </c>
      <c r="M86" s="102">
        <f t="shared" si="16"/>
        <v>0.17372881355932204</v>
      </c>
      <c r="N86" s="110">
        <f t="shared" si="17"/>
        <v>1.1598440545808968</v>
      </c>
      <c r="O86" s="94">
        <v>1108</v>
      </c>
      <c r="P86" s="102">
        <f t="shared" si="18"/>
        <v>0.10198555956678701</v>
      </c>
      <c r="Q86" s="110">
        <f t="shared" si="19"/>
        <v>1.3801169590643274</v>
      </c>
      <c r="R86" s="94">
        <v>1221</v>
      </c>
    </row>
    <row r="87" spans="1:18" x14ac:dyDescent="0.25">
      <c r="A87" s="16" t="str">
        <f t="shared" si="10"/>
        <v>Illinois 5</v>
      </c>
      <c r="B87" s="16">
        <v>5</v>
      </c>
      <c r="C87" s="93" t="s">
        <v>185</v>
      </c>
      <c r="D87" s="93" t="s">
        <v>96</v>
      </c>
      <c r="E87" s="94">
        <v>213</v>
      </c>
      <c r="F87" s="110">
        <f t="shared" si="11"/>
        <v>0</v>
      </c>
      <c r="G87" s="102">
        <f t="shared" si="12"/>
        <v>0.37558685446009388</v>
      </c>
      <c r="H87" s="110">
        <f t="shared" si="13"/>
        <v>0.37558685446009388</v>
      </c>
      <c r="I87" s="94">
        <v>293</v>
      </c>
      <c r="J87" s="102">
        <f t="shared" si="14"/>
        <v>0.21160409556313994</v>
      </c>
      <c r="K87" s="110">
        <f t="shared" si="15"/>
        <v>0.66666666666666663</v>
      </c>
      <c r="L87" s="94">
        <v>355</v>
      </c>
      <c r="M87" s="102">
        <f t="shared" si="16"/>
        <v>9.295774647887324E-2</v>
      </c>
      <c r="N87" s="110">
        <f t="shared" si="17"/>
        <v>0.82159624413145538</v>
      </c>
      <c r="O87" s="94">
        <v>388</v>
      </c>
      <c r="P87" s="102">
        <f t="shared" si="18"/>
        <v>0.15206185567010308</v>
      </c>
      <c r="Q87" s="110">
        <f t="shared" si="19"/>
        <v>1.0985915492957747</v>
      </c>
      <c r="R87" s="94">
        <v>447</v>
      </c>
    </row>
    <row r="88" spans="1:18" x14ac:dyDescent="0.25">
      <c r="A88" s="16" t="str">
        <f t="shared" si="10"/>
        <v>Illinois 6</v>
      </c>
      <c r="B88" s="16">
        <v>6</v>
      </c>
      <c r="C88" s="92" t="s">
        <v>189</v>
      </c>
      <c r="D88" s="93" t="s">
        <v>96</v>
      </c>
      <c r="E88" s="94">
        <v>816</v>
      </c>
      <c r="F88" s="110">
        <f t="shared" si="11"/>
        <v>0</v>
      </c>
      <c r="G88" s="102">
        <f t="shared" si="12"/>
        <v>0.36274509803921567</v>
      </c>
      <c r="H88" s="110">
        <f t="shared" si="13"/>
        <v>0.36274509803921567</v>
      </c>
      <c r="I88" s="94">
        <v>1112</v>
      </c>
      <c r="J88" s="102">
        <f t="shared" si="14"/>
        <v>0.30665467625899279</v>
      </c>
      <c r="K88" s="110">
        <f t="shared" si="15"/>
        <v>0.78063725490196079</v>
      </c>
      <c r="L88" s="94">
        <v>1453</v>
      </c>
      <c r="M88" s="102">
        <f t="shared" si="16"/>
        <v>0.17962835512732278</v>
      </c>
      <c r="N88" s="110">
        <f t="shared" si="17"/>
        <v>1.1004901960784315</v>
      </c>
      <c r="O88" s="94">
        <v>1714</v>
      </c>
      <c r="P88" s="102">
        <f t="shared" si="18"/>
        <v>0.23745624270711785</v>
      </c>
      <c r="Q88" s="110">
        <f t="shared" si="19"/>
        <v>1.599264705882353</v>
      </c>
      <c r="R88" s="94">
        <v>2121</v>
      </c>
    </row>
    <row r="89" spans="1:18" x14ac:dyDescent="0.25">
      <c r="A89" s="16" t="str">
        <f t="shared" si="10"/>
        <v>Indiana 1</v>
      </c>
      <c r="B89" s="16">
        <v>1</v>
      </c>
      <c r="C89" s="92" t="s">
        <v>190</v>
      </c>
      <c r="D89" s="93" t="s">
        <v>97</v>
      </c>
      <c r="E89" s="94">
        <v>4017</v>
      </c>
      <c r="F89" s="110">
        <f t="shared" si="11"/>
        <v>0</v>
      </c>
      <c r="G89" s="102">
        <f t="shared" si="12"/>
        <v>0.40353497635051033</v>
      </c>
      <c r="H89" s="110">
        <f t="shared" si="13"/>
        <v>0.40353497635051033</v>
      </c>
      <c r="I89" s="94">
        <v>5638</v>
      </c>
      <c r="J89" s="102">
        <f t="shared" si="14"/>
        <v>0.21656615821213196</v>
      </c>
      <c r="K89" s="110">
        <f t="shared" si="15"/>
        <v>0.70749315409509583</v>
      </c>
      <c r="L89" s="94">
        <v>6859</v>
      </c>
      <c r="M89" s="102">
        <f t="shared" si="16"/>
        <v>0.22000291587695001</v>
      </c>
      <c r="N89" s="110">
        <f t="shared" si="17"/>
        <v>1.0831466268359473</v>
      </c>
      <c r="O89" s="94">
        <v>8368</v>
      </c>
      <c r="P89" s="102">
        <f t="shared" si="18"/>
        <v>0.25657265774378585</v>
      </c>
      <c r="Q89" s="110">
        <f t="shared" si="19"/>
        <v>1.6176250933532488</v>
      </c>
      <c r="R89" s="94">
        <v>10515</v>
      </c>
    </row>
    <row r="90" spans="1:18" x14ac:dyDescent="0.25">
      <c r="A90" s="16" t="str">
        <f t="shared" si="10"/>
        <v>Indiana 2</v>
      </c>
      <c r="B90" s="16">
        <v>2</v>
      </c>
      <c r="C90" s="93" t="s">
        <v>186</v>
      </c>
      <c r="D90" s="93" t="s">
        <v>97</v>
      </c>
      <c r="E90" s="94">
        <v>1527</v>
      </c>
      <c r="F90" s="110">
        <f t="shared" si="11"/>
        <v>0</v>
      </c>
      <c r="G90" s="102">
        <f t="shared" si="12"/>
        <v>0.39161755075311067</v>
      </c>
      <c r="H90" s="110">
        <f t="shared" si="13"/>
        <v>0.39161755075311067</v>
      </c>
      <c r="I90" s="94">
        <v>2125</v>
      </c>
      <c r="J90" s="102">
        <f t="shared" si="14"/>
        <v>0.28047058823529414</v>
      </c>
      <c r="K90" s="110">
        <f t="shared" si="15"/>
        <v>0.78192534381139489</v>
      </c>
      <c r="L90" s="94">
        <v>2721</v>
      </c>
      <c r="M90" s="102">
        <f t="shared" si="16"/>
        <v>0.15472252848217566</v>
      </c>
      <c r="N90" s="110">
        <f t="shared" si="17"/>
        <v>1.0576293385723641</v>
      </c>
      <c r="O90" s="94">
        <v>3142</v>
      </c>
      <c r="P90" s="102">
        <f t="shared" si="18"/>
        <v>0.32240611075747933</v>
      </c>
      <c r="Q90" s="110">
        <f t="shared" si="19"/>
        <v>1.7210216110019647</v>
      </c>
      <c r="R90" s="94">
        <v>4155</v>
      </c>
    </row>
    <row r="91" spans="1:18" x14ac:dyDescent="0.25">
      <c r="A91" s="16" t="str">
        <f t="shared" si="10"/>
        <v>Indiana 3</v>
      </c>
      <c r="B91" s="16">
        <v>3</v>
      </c>
      <c r="C91" s="93" t="s">
        <v>187</v>
      </c>
      <c r="D91" s="93" t="s">
        <v>97</v>
      </c>
      <c r="E91" s="94">
        <v>919</v>
      </c>
      <c r="F91" s="110">
        <f t="shared" si="11"/>
        <v>0</v>
      </c>
      <c r="G91" s="102">
        <f t="shared" si="12"/>
        <v>0.42655059847660498</v>
      </c>
      <c r="H91" s="110">
        <f t="shared" si="13"/>
        <v>0.42655059847660498</v>
      </c>
      <c r="I91" s="94">
        <v>1311</v>
      </c>
      <c r="J91" s="102">
        <f t="shared" si="14"/>
        <v>0.17543859649122806</v>
      </c>
      <c r="K91" s="110">
        <f t="shared" si="15"/>
        <v>0.67682263329706205</v>
      </c>
      <c r="L91" s="94">
        <v>1541</v>
      </c>
      <c r="M91" s="102">
        <f t="shared" si="16"/>
        <v>0.31797534068786504</v>
      </c>
      <c r="N91" s="110">
        <f t="shared" si="17"/>
        <v>1.2100108813928183</v>
      </c>
      <c r="O91" s="94">
        <v>2031</v>
      </c>
      <c r="P91" s="102">
        <f t="shared" si="18"/>
        <v>0.26686361398325947</v>
      </c>
      <c r="Q91" s="110">
        <f t="shared" si="19"/>
        <v>1.7997823721436343</v>
      </c>
      <c r="R91" s="94">
        <v>2573</v>
      </c>
    </row>
    <row r="92" spans="1:18" x14ac:dyDescent="0.25">
      <c r="A92" s="16" t="str">
        <f t="shared" si="10"/>
        <v>Indiana 4</v>
      </c>
      <c r="B92" s="16">
        <v>4</v>
      </c>
      <c r="C92" s="93" t="s">
        <v>188</v>
      </c>
      <c r="D92" s="93" t="s">
        <v>97</v>
      </c>
      <c r="E92" s="94">
        <v>550</v>
      </c>
      <c r="F92" s="110">
        <f t="shared" si="11"/>
        <v>0</v>
      </c>
      <c r="G92" s="102">
        <f t="shared" si="12"/>
        <v>0.47272727272727272</v>
      </c>
      <c r="H92" s="110">
        <f t="shared" si="13"/>
        <v>0.47272727272727272</v>
      </c>
      <c r="I92" s="94">
        <v>810</v>
      </c>
      <c r="J92" s="102">
        <f t="shared" si="14"/>
        <v>0.15555555555555556</v>
      </c>
      <c r="K92" s="110">
        <f t="shared" si="15"/>
        <v>0.70181818181818179</v>
      </c>
      <c r="L92" s="94">
        <v>936</v>
      </c>
      <c r="M92" s="102">
        <f t="shared" si="16"/>
        <v>0.30448717948717946</v>
      </c>
      <c r="N92" s="110">
        <f t="shared" si="17"/>
        <v>1.22</v>
      </c>
      <c r="O92" s="94">
        <v>1221</v>
      </c>
      <c r="P92" s="102">
        <f t="shared" si="18"/>
        <v>8.026208026208026E-2</v>
      </c>
      <c r="Q92" s="110">
        <f t="shared" si="19"/>
        <v>1.3981818181818182</v>
      </c>
      <c r="R92" s="94">
        <v>1319</v>
      </c>
    </row>
    <row r="93" spans="1:18" x14ac:dyDescent="0.25">
      <c r="A93" s="16" t="str">
        <f t="shared" si="10"/>
        <v>Indiana 5</v>
      </c>
      <c r="B93" s="16">
        <v>5</v>
      </c>
      <c r="C93" s="93" t="s">
        <v>185</v>
      </c>
      <c r="D93" s="93" t="s">
        <v>97</v>
      </c>
      <c r="E93" s="94">
        <v>200</v>
      </c>
      <c r="F93" s="110">
        <f t="shared" si="11"/>
        <v>0</v>
      </c>
      <c r="G93" s="102">
        <f t="shared" si="12"/>
        <v>0.37</v>
      </c>
      <c r="H93" s="110">
        <f t="shared" si="13"/>
        <v>0.37</v>
      </c>
      <c r="I93" s="94">
        <v>274</v>
      </c>
      <c r="J93" s="102">
        <f t="shared" si="14"/>
        <v>0.11313868613138686</v>
      </c>
      <c r="K93" s="110">
        <f t="shared" si="15"/>
        <v>0.52500000000000002</v>
      </c>
      <c r="L93" s="94">
        <v>305</v>
      </c>
      <c r="M93" s="102">
        <f t="shared" si="16"/>
        <v>0.17377049180327869</v>
      </c>
      <c r="N93" s="110">
        <f t="shared" si="17"/>
        <v>0.79</v>
      </c>
      <c r="O93" s="94">
        <v>358</v>
      </c>
      <c r="P93" s="102">
        <f t="shared" si="18"/>
        <v>0.17039106145251395</v>
      </c>
      <c r="Q93" s="110">
        <f t="shared" si="19"/>
        <v>1.095</v>
      </c>
      <c r="R93" s="94">
        <v>419</v>
      </c>
    </row>
    <row r="94" spans="1:18" x14ac:dyDescent="0.25">
      <c r="A94" s="16" t="str">
        <f t="shared" si="10"/>
        <v>Indiana 6</v>
      </c>
      <c r="B94" s="16">
        <v>6</v>
      </c>
      <c r="C94" s="92" t="s">
        <v>189</v>
      </c>
      <c r="D94" s="93" t="s">
        <v>97</v>
      </c>
      <c r="E94" s="94">
        <v>821</v>
      </c>
      <c r="F94" s="110">
        <f t="shared" si="11"/>
        <v>0</v>
      </c>
      <c r="G94" s="102">
        <f t="shared" si="12"/>
        <v>0.36175395858708892</v>
      </c>
      <c r="H94" s="110">
        <f t="shared" si="13"/>
        <v>0.36175395858708892</v>
      </c>
      <c r="I94" s="94">
        <v>1118</v>
      </c>
      <c r="J94" s="102">
        <f t="shared" si="14"/>
        <v>0.21288014311270126</v>
      </c>
      <c r="K94" s="110">
        <f t="shared" si="15"/>
        <v>0.65164433617539586</v>
      </c>
      <c r="L94" s="94">
        <v>1356</v>
      </c>
      <c r="M94" s="102">
        <f t="shared" si="16"/>
        <v>0.19174041297935104</v>
      </c>
      <c r="N94" s="110">
        <f t="shared" si="17"/>
        <v>0.96833130328867234</v>
      </c>
      <c r="O94" s="94">
        <v>1616</v>
      </c>
      <c r="P94" s="102">
        <f t="shared" si="18"/>
        <v>0.26794554455445546</v>
      </c>
      <c r="Q94" s="110">
        <f t="shared" si="19"/>
        <v>1.4957369062119366</v>
      </c>
      <c r="R94" s="94">
        <v>2049</v>
      </c>
    </row>
    <row r="95" spans="1:18" x14ac:dyDescent="0.25">
      <c r="A95" s="16" t="str">
        <f t="shared" si="10"/>
        <v>Iowa 1</v>
      </c>
      <c r="B95" s="16">
        <v>1</v>
      </c>
      <c r="C95" s="92" t="s">
        <v>190</v>
      </c>
      <c r="D95" s="93" t="s">
        <v>102</v>
      </c>
      <c r="E95" s="94">
        <v>4225</v>
      </c>
      <c r="F95" s="110">
        <f t="shared" si="11"/>
        <v>0</v>
      </c>
      <c r="G95" s="102">
        <f t="shared" si="12"/>
        <v>0.37443786982248523</v>
      </c>
      <c r="H95" s="110">
        <f t="shared" si="13"/>
        <v>0.37443786982248523</v>
      </c>
      <c r="I95" s="94">
        <v>5807</v>
      </c>
      <c r="J95" s="102">
        <f t="shared" si="14"/>
        <v>0.22214568624074393</v>
      </c>
      <c r="K95" s="110">
        <f t="shared" si="15"/>
        <v>0.6797633136094674</v>
      </c>
      <c r="L95" s="94">
        <v>7097</v>
      </c>
      <c r="M95" s="102">
        <f t="shared" si="16"/>
        <v>0.17782161476680289</v>
      </c>
      <c r="N95" s="110">
        <f t="shared" si="17"/>
        <v>0.97846153846153849</v>
      </c>
      <c r="O95" s="94">
        <v>8359</v>
      </c>
      <c r="P95" s="102">
        <f t="shared" si="18"/>
        <v>0.17095346333293457</v>
      </c>
      <c r="Q95" s="110">
        <f t="shared" si="19"/>
        <v>1.3166863905325443</v>
      </c>
      <c r="R95" s="94">
        <v>9788</v>
      </c>
    </row>
    <row r="96" spans="1:18" x14ac:dyDescent="0.25">
      <c r="A96" s="16" t="str">
        <f t="shared" si="10"/>
        <v>Iowa 2</v>
      </c>
      <c r="B96" s="16">
        <v>2</v>
      </c>
      <c r="C96" s="93" t="s">
        <v>186</v>
      </c>
      <c r="D96" s="93" t="s">
        <v>102</v>
      </c>
      <c r="E96" s="94">
        <v>1641</v>
      </c>
      <c r="F96" s="110">
        <f t="shared" si="11"/>
        <v>0</v>
      </c>
      <c r="G96" s="102">
        <f t="shared" si="12"/>
        <v>0.36502132845825713</v>
      </c>
      <c r="H96" s="110">
        <f t="shared" si="13"/>
        <v>0.36502132845825713</v>
      </c>
      <c r="I96" s="94">
        <v>2240</v>
      </c>
      <c r="J96" s="102">
        <f t="shared" si="14"/>
        <v>0.24866071428571429</v>
      </c>
      <c r="K96" s="110">
        <f t="shared" si="15"/>
        <v>0.70444850700792205</v>
      </c>
      <c r="L96" s="94">
        <v>2797</v>
      </c>
      <c r="M96" s="102">
        <f t="shared" si="16"/>
        <v>0.17661780479084735</v>
      </c>
      <c r="N96" s="110">
        <f t="shared" si="17"/>
        <v>1.0054844606946984</v>
      </c>
      <c r="O96" s="94">
        <v>3291</v>
      </c>
      <c r="P96" s="102">
        <f t="shared" si="18"/>
        <v>0.24855666970525675</v>
      </c>
      <c r="Q96" s="110">
        <f t="shared" si="19"/>
        <v>1.5039609993906156</v>
      </c>
      <c r="R96" s="94">
        <v>4109</v>
      </c>
    </row>
    <row r="97" spans="1:18" x14ac:dyDescent="0.25">
      <c r="A97" s="16" t="str">
        <f t="shared" si="10"/>
        <v>Iowa 3</v>
      </c>
      <c r="B97" s="16">
        <v>3</v>
      </c>
      <c r="C97" s="93" t="s">
        <v>187</v>
      </c>
      <c r="D97" s="93" t="s">
        <v>102</v>
      </c>
      <c r="E97" s="94">
        <v>899</v>
      </c>
      <c r="F97" s="110">
        <f t="shared" si="11"/>
        <v>0</v>
      </c>
      <c r="G97" s="102">
        <f t="shared" si="12"/>
        <v>0.31145717463848721</v>
      </c>
      <c r="H97" s="110">
        <f t="shared" si="13"/>
        <v>0.31145717463848721</v>
      </c>
      <c r="I97" s="94">
        <v>1179</v>
      </c>
      <c r="J97" s="102">
        <f t="shared" si="14"/>
        <v>0.18490245971162</v>
      </c>
      <c r="K97" s="110">
        <f t="shared" si="15"/>
        <v>0.55394883203559508</v>
      </c>
      <c r="L97" s="94">
        <v>1397</v>
      </c>
      <c r="M97" s="102">
        <f t="shared" si="16"/>
        <v>0.21832498210450965</v>
      </c>
      <c r="N97" s="110">
        <f t="shared" si="17"/>
        <v>0.89321468298109008</v>
      </c>
      <c r="O97" s="94">
        <v>1702</v>
      </c>
      <c r="P97" s="102">
        <f t="shared" si="18"/>
        <v>0.19858989424206816</v>
      </c>
      <c r="Q97" s="110">
        <f t="shared" si="19"/>
        <v>1.2691879866518354</v>
      </c>
      <c r="R97" s="94">
        <v>2040</v>
      </c>
    </row>
    <row r="98" spans="1:18" x14ac:dyDescent="0.25">
      <c r="A98" s="16" t="str">
        <f t="shared" si="10"/>
        <v>Iowa 4</v>
      </c>
      <c r="B98" s="16">
        <v>4</v>
      </c>
      <c r="C98" s="93" t="s">
        <v>188</v>
      </c>
      <c r="D98" s="93" t="s">
        <v>102</v>
      </c>
      <c r="E98" s="94">
        <v>468</v>
      </c>
      <c r="F98" s="110">
        <f t="shared" si="11"/>
        <v>0</v>
      </c>
      <c r="G98" s="102">
        <f t="shared" si="12"/>
        <v>0.75427350427350426</v>
      </c>
      <c r="H98" s="110">
        <f t="shared" si="13"/>
        <v>0.75427350427350426</v>
      </c>
      <c r="I98" s="94">
        <v>821</v>
      </c>
      <c r="J98" s="102">
        <f t="shared" si="14"/>
        <v>0.1900121802679659</v>
      </c>
      <c r="K98" s="110">
        <f t="shared" si="15"/>
        <v>1.0876068376068375</v>
      </c>
      <c r="L98" s="94">
        <v>977</v>
      </c>
      <c r="M98" s="102">
        <f t="shared" si="16"/>
        <v>6.2436028659160696E-2</v>
      </c>
      <c r="N98" s="110">
        <f t="shared" si="17"/>
        <v>1.2179487179487178</v>
      </c>
      <c r="O98" s="94">
        <v>1038</v>
      </c>
      <c r="P98" s="102">
        <f t="shared" si="18"/>
        <v>-1.9267822736030828E-3</v>
      </c>
      <c r="Q98" s="110">
        <f t="shared" si="19"/>
        <v>1.2136752136752136</v>
      </c>
      <c r="R98" s="94">
        <v>1036</v>
      </c>
    </row>
    <row r="99" spans="1:18" x14ac:dyDescent="0.25">
      <c r="A99" s="16" t="str">
        <f t="shared" si="10"/>
        <v>Iowa 5</v>
      </c>
      <c r="B99" s="16">
        <v>5</v>
      </c>
      <c r="C99" s="93" t="s">
        <v>185</v>
      </c>
      <c r="D99" s="93" t="s">
        <v>102</v>
      </c>
      <c r="E99" s="94">
        <v>191</v>
      </c>
      <c r="F99" s="110">
        <f t="shared" si="11"/>
        <v>0</v>
      </c>
      <c r="G99" s="102">
        <f t="shared" si="12"/>
        <v>0.38743455497382201</v>
      </c>
      <c r="H99" s="110">
        <f t="shared" si="13"/>
        <v>0.38743455497382201</v>
      </c>
      <c r="I99" s="94">
        <v>265</v>
      </c>
      <c r="J99" s="102">
        <f t="shared" si="14"/>
        <v>0.25660377358490566</v>
      </c>
      <c r="K99" s="110">
        <f t="shared" si="15"/>
        <v>0.74345549738219896</v>
      </c>
      <c r="L99" s="94">
        <v>333</v>
      </c>
      <c r="M99" s="102">
        <f t="shared" si="16"/>
        <v>0.14414414414414414</v>
      </c>
      <c r="N99" s="110">
        <f t="shared" si="17"/>
        <v>0.99476439790575921</v>
      </c>
      <c r="O99" s="94">
        <v>381</v>
      </c>
      <c r="P99" s="102">
        <f t="shared" si="18"/>
        <v>0.12073490813648294</v>
      </c>
      <c r="Q99" s="110">
        <f t="shared" si="19"/>
        <v>1.2356020942408377</v>
      </c>
      <c r="R99" s="94">
        <v>427</v>
      </c>
    </row>
    <row r="100" spans="1:18" x14ac:dyDescent="0.25">
      <c r="A100" s="16" t="str">
        <f t="shared" si="10"/>
        <v>Iowa 6</v>
      </c>
      <c r="B100" s="16">
        <v>6</v>
      </c>
      <c r="C100" s="92" t="s">
        <v>189</v>
      </c>
      <c r="D100" s="93" t="s">
        <v>102</v>
      </c>
      <c r="E100" s="94">
        <v>1026</v>
      </c>
      <c r="F100" s="110">
        <f t="shared" si="11"/>
        <v>0</v>
      </c>
      <c r="G100" s="102">
        <f t="shared" si="12"/>
        <v>0.26900584795321636</v>
      </c>
      <c r="H100" s="110">
        <f t="shared" si="13"/>
        <v>0.26900584795321636</v>
      </c>
      <c r="I100" s="94">
        <v>1302</v>
      </c>
      <c r="J100" s="102">
        <f t="shared" si="14"/>
        <v>0.22350230414746544</v>
      </c>
      <c r="K100" s="110">
        <f t="shared" si="15"/>
        <v>0.55263157894736847</v>
      </c>
      <c r="L100" s="94">
        <v>1593</v>
      </c>
      <c r="M100" s="102">
        <f t="shared" si="16"/>
        <v>0.22222222222222221</v>
      </c>
      <c r="N100" s="110">
        <f t="shared" si="17"/>
        <v>0.89766081871345027</v>
      </c>
      <c r="O100" s="94">
        <v>1947</v>
      </c>
      <c r="P100" s="102">
        <f t="shared" si="18"/>
        <v>0.11761684643040575</v>
      </c>
      <c r="Q100" s="110">
        <f t="shared" si="19"/>
        <v>1.1208576998050683</v>
      </c>
      <c r="R100" s="94">
        <v>2176</v>
      </c>
    </row>
    <row r="101" spans="1:18" x14ac:dyDescent="0.25">
      <c r="A101" s="16" t="str">
        <f t="shared" si="10"/>
        <v>Kansas 1</v>
      </c>
      <c r="B101" s="16">
        <v>1</v>
      </c>
      <c r="C101" s="92" t="s">
        <v>190</v>
      </c>
      <c r="D101" s="93" t="s">
        <v>103</v>
      </c>
      <c r="E101" s="95">
        <v>4225</v>
      </c>
      <c r="F101" s="110">
        <f t="shared" si="11"/>
        <v>0</v>
      </c>
      <c r="G101" s="102">
        <f t="shared" si="12"/>
        <v>0.362603550295858</v>
      </c>
      <c r="H101" s="110">
        <f t="shared" si="13"/>
        <v>0.362603550295858</v>
      </c>
      <c r="I101" s="95">
        <v>5757</v>
      </c>
      <c r="J101" s="102">
        <f t="shared" si="14"/>
        <v>0.18134445023449713</v>
      </c>
      <c r="K101" s="110">
        <f t="shared" si="15"/>
        <v>0.60970414201183432</v>
      </c>
      <c r="L101" s="95">
        <v>6801</v>
      </c>
      <c r="M101" s="102">
        <f t="shared" si="16"/>
        <v>0.12277606234377297</v>
      </c>
      <c r="N101" s="110">
        <f t="shared" si="17"/>
        <v>0.8073372781065089</v>
      </c>
      <c r="O101" s="95">
        <v>7636</v>
      </c>
      <c r="P101" s="102">
        <f t="shared" si="18"/>
        <v>0.23218962807752749</v>
      </c>
      <c r="Q101" s="110">
        <f t="shared" si="19"/>
        <v>1.22698224852071</v>
      </c>
      <c r="R101" s="95">
        <v>9409</v>
      </c>
    </row>
    <row r="102" spans="1:18" x14ac:dyDescent="0.25">
      <c r="A102" s="16" t="str">
        <f t="shared" si="10"/>
        <v>Kansas 2</v>
      </c>
      <c r="B102" s="16">
        <v>2</v>
      </c>
      <c r="C102" s="93" t="s">
        <v>186</v>
      </c>
      <c r="D102" s="93" t="s">
        <v>103</v>
      </c>
      <c r="E102" s="94">
        <v>1461</v>
      </c>
      <c r="F102" s="110">
        <f t="shared" si="11"/>
        <v>0</v>
      </c>
      <c r="G102" s="102">
        <f t="shared" si="12"/>
        <v>0.38329911019849416</v>
      </c>
      <c r="H102" s="110">
        <f t="shared" si="13"/>
        <v>0.38329911019849416</v>
      </c>
      <c r="I102" s="94">
        <v>2021</v>
      </c>
      <c r="J102" s="102">
        <f t="shared" si="14"/>
        <v>0.23354774863928748</v>
      </c>
      <c r="K102" s="110">
        <f t="shared" si="15"/>
        <v>0.70636550308008217</v>
      </c>
      <c r="L102" s="94">
        <v>2493</v>
      </c>
      <c r="M102" s="102">
        <f t="shared" si="16"/>
        <v>0.16566385880465304</v>
      </c>
      <c r="N102" s="110">
        <f t="shared" si="17"/>
        <v>0.98904859685147162</v>
      </c>
      <c r="O102" s="94">
        <v>2906</v>
      </c>
      <c r="P102" s="102">
        <f t="shared" si="18"/>
        <v>0.34549208534067449</v>
      </c>
      <c r="Q102" s="110">
        <f t="shared" si="19"/>
        <v>1.676249144421629</v>
      </c>
      <c r="R102" s="94">
        <v>3910</v>
      </c>
    </row>
    <row r="103" spans="1:18" x14ac:dyDescent="0.25">
      <c r="A103" s="16" t="str">
        <f t="shared" si="10"/>
        <v>Kansas 3</v>
      </c>
      <c r="B103" s="16">
        <v>3</v>
      </c>
      <c r="C103" s="93" t="s">
        <v>187</v>
      </c>
      <c r="D103" s="93" t="s">
        <v>103</v>
      </c>
      <c r="E103" s="94">
        <v>1082</v>
      </c>
      <c r="F103" s="110">
        <f t="shared" si="11"/>
        <v>0</v>
      </c>
      <c r="G103" s="102">
        <f t="shared" si="12"/>
        <v>0.35767097966728278</v>
      </c>
      <c r="H103" s="110">
        <f t="shared" si="13"/>
        <v>0.35767097966728278</v>
      </c>
      <c r="I103" s="94">
        <v>1469</v>
      </c>
      <c r="J103" s="102">
        <f t="shared" si="14"/>
        <v>0.12797821647379171</v>
      </c>
      <c r="K103" s="110">
        <f t="shared" si="15"/>
        <v>0.53142329020332713</v>
      </c>
      <c r="L103" s="94">
        <v>1657</v>
      </c>
      <c r="M103" s="102">
        <f t="shared" si="16"/>
        <v>0.11647555823777912</v>
      </c>
      <c r="N103" s="110">
        <f t="shared" si="17"/>
        <v>0.70979667282809611</v>
      </c>
      <c r="O103" s="94">
        <v>1850</v>
      </c>
      <c r="P103" s="102">
        <f t="shared" si="18"/>
        <v>0.19459459459459461</v>
      </c>
      <c r="Q103" s="110">
        <f t="shared" si="19"/>
        <v>1.0425138632162663</v>
      </c>
      <c r="R103" s="94">
        <v>2210</v>
      </c>
    </row>
    <row r="104" spans="1:18" x14ac:dyDescent="0.25">
      <c r="A104" s="16" t="str">
        <f t="shared" si="10"/>
        <v>Kansas 4</v>
      </c>
      <c r="B104" s="16">
        <v>4</v>
      </c>
      <c r="C104" s="93" t="s">
        <v>188</v>
      </c>
      <c r="D104" s="93" t="s">
        <v>103</v>
      </c>
      <c r="E104" s="94">
        <v>533</v>
      </c>
      <c r="F104" s="110">
        <f t="shared" si="11"/>
        <v>0</v>
      </c>
      <c r="G104" s="102">
        <f t="shared" si="12"/>
        <v>0.51031894934333955</v>
      </c>
      <c r="H104" s="110">
        <f t="shared" si="13"/>
        <v>0.51031894934333955</v>
      </c>
      <c r="I104" s="94">
        <v>805</v>
      </c>
      <c r="J104" s="102">
        <f t="shared" si="14"/>
        <v>0.16645962732919253</v>
      </c>
      <c r="K104" s="110">
        <f t="shared" si="15"/>
        <v>0.76172607879924958</v>
      </c>
      <c r="L104" s="94">
        <v>939</v>
      </c>
      <c r="M104" s="102">
        <f t="shared" si="16"/>
        <v>6.1767838125665601E-2</v>
      </c>
      <c r="N104" s="110">
        <f t="shared" si="17"/>
        <v>0.87054409005628519</v>
      </c>
      <c r="O104" s="94">
        <v>997</v>
      </c>
      <c r="P104" s="102">
        <f t="shared" si="18"/>
        <v>-6.2186559679037114E-2</v>
      </c>
      <c r="Q104" s="110">
        <f t="shared" si="19"/>
        <v>0.75422138836772978</v>
      </c>
      <c r="R104" s="94">
        <v>935</v>
      </c>
    </row>
    <row r="105" spans="1:18" x14ac:dyDescent="0.25">
      <c r="A105" s="16" t="str">
        <f t="shared" si="10"/>
        <v>Kansas 5</v>
      </c>
      <c r="B105" s="16">
        <v>5</v>
      </c>
      <c r="C105" s="93" t="s">
        <v>185</v>
      </c>
      <c r="D105" s="93" t="s">
        <v>103</v>
      </c>
      <c r="E105" s="94">
        <v>213</v>
      </c>
      <c r="F105" s="110">
        <f t="shared" si="11"/>
        <v>0</v>
      </c>
      <c r="G105" s="102">
        <f t="shared" si="12"/>
        <v>0.28169014084507044</v>
      </c>
      <c r="H105" s="110">
        <f t="shared" si="13"/>
        <v>0.28169014084507044</v>
      </c>
      <c r="I105" s="94">
        <v>273</v>
      </c>
      <c r="J105" s="102">
        <f t="shared" si="14"/>
        <v>0.23809523809523808</v>
      </c>
      <c r="K105" s="110">
        <f t="shared" si="15"/>
        <v>0.58685446009389675</v>
      </c>
      <c r="L105" s="94">
        <v>338</v>
      </c>
      <c r="M105" s="102">
        <f t="shared" si="16"/>
        <v>0.10650887573964497</v>
      </c>
      <c r="N105" s="110">
        <f t="shared" si="17"/>
        <v>0.755868544600939</v>
      </c>
      <c r="O105" s="94">
        <v>374</v>
      </c>
      <c r="P105" s="102">
        <f t="shared" si="18"/>
        <v>0.24331550802139038</v>
      </c>
      <c r="Q105" s="110">
        <f t="shared" si="19"/>
        <v>1.1830985915492958</v>
      </c>
      <c r="R105" s="94">
        <v>465</v>
      </c>
    </row>
    <row r="106" spans="1:18" x14ac:dyDescent="0.25">
      <c r="A106" s="16" t="str">
        <f t="shared" si="10"/>
        <v>Kansas 6</v>
      </c>
      <c r="B106" s="16">
        <v>6</v>
      </c>
      <c r="C106" s="92" t="s">
        <v>189</v>
      </c>
      <c r="D106" s="93" t="s">
        <v>103</v>
      </c>
      <c r="E106" s="94">
        <v>936</v>
      </c>
      <c r="F106" s="110">
        <f t="shared" si="11"/>
        <v>0</v>
      </c>
      <c r="G106" s="102">
        <f t="shared" si="12"/>
        <v>0.27029914529914528</v>
      </c>
      <c r="H106" s="110">
        <f t="shared" si="13"/>
        <v>0.27029914529914528</v>
      </c>
      <c r="I106" s="94">
        <v>1189</v>
      </c>
      <c r="J106" s="102">
        <f t="shared" si="14"/>
        <v>0.15559293523969722</v>
      </c>
      <c r="K106" s="110">
        <f t="shared" si="15"/>
        <v>0.46794871794871795</v>
      </c>
      <c r="L106" s="94">
        <v>1374</v>
      </c>
      <c r="M106" s="102">
        <f t="shared" si="16"/>
        <v>9.8253275109170299E-2</v>
      </c>
      <c r="N106" s="110">
        <f t="shared" si="17"/>
        <v>0.61217948717948723</v>
      </c>
      <c r="O106" s="94">
        <v>1509</v>
      </c>
      <c r="P106" s="102">
        <f t="shared" si="18"/>
        <v>0.25182239893969516</v>
      </c>
      <c r="Q106" s="110">
        <f t="shared" si="19"/>
        <v>1.0181623931623931</v>
      </c>
      <c r="R106" s="94">
        <v>1889</v>
      </c>
    </row>
    <row r="107" spans="1:18" x14ac:dyDescent="0.25">
      <c r="A107" s="16" t="str">
        <f t="shared" si="10"/>
        <v>Kentucky 1</v>
      </c>
      <c r="B107" s="16">
        <v>1</v>
      </c>
      <c r="C107" s="92" t="s">
        <v>190</v>
      </c>
      <c r="D107" s="93" t="s">
        <v>114</v>
      </c>
      <c r="E107" s="94">
        <v>4155</v>
      </c>
      <c r="F107" s="110">
        <f t="shared" si="11"/>
        <v>0</v>
      </c>
      <c r="G107" s="102">
        <f t="shared" si="12"/>
        <v>0.36197352587244286</v>
      </c>
      <c r="H107" s="110">
        <f t="shared" si="13"/>
        <v>0.36197352587244286</v>
      </c>
      <c r="I107" s="94">
        <v>5659</v>
      </c>
      <c r="J107" s="102">
        <f t="shared" si="14"/>
        <v>0.21240501855451493</v>
      </c>
      <c r="K107" s="110">
        <f t="shared" si="15"/>
        <v>0.65126353790613722</v>
      </c>
      <c r="L107" s="94">
        <v>6861</v>
      </c>
      <c r="M107" s="102">
        <f t="shared" si="16"/>
        <v>0.21061069814895789</v>
      </c>
      <c r="N107" s="110">
        <f t="shared" si="17"/>
        <v>0.99903730445246686</v>
      </c>
      <c r="O107" s="94">
        <v>8306</v>
      </c>
      <c r="P107" s="102">
        <f t="shared" si="18"/>
        <v>0.23489044064531664</v>
      </c>
      <c r="Q107" s="110">
        <f t="shared" si="19"/>
        <v>1.4685920577617328</v>
      </c>
      <c r="R107" s="94">
        <v>10257</v>
      </c>
    </row>
    <row r="108" spans="1:18" x14ac:dyDescent="0.25">
      <c r="A108" s="16" t="str">
        <f t="shared" si="10"/>
        <v>Kentucky 2</v>
      </c>
      <c r="B108" s="16">
        <v>2</v>
      </c>
      <c r="C108" s="93" t="s">
        <v>186</v>
      </c>
      <c r="D108" s="93" t="s">
        <v>114</v>
      </c>
      <c r="E108" s="94">
        <v>1553</v>
      </c>
      <c r="F108" s="110">
        <f t="shared" si="11"/>
        <v>0</v>
      </c>
      <c r="G108" s="102">
        <f t="shared" si="12"/>
        <v>0.41725692208628462</v>
      </c>
      <c r="H108" s="110">
        <f t="shared" si="13"/>
        <v>0.41725692208628462</v>
      </c>
      <c r="I108" s="94">
        <v>2201</v>
      </c>
      <c r="J108" s="102">
        <f t="shared" si="14"/>
        <v>0.25761017719218537</v>
      </c>
      <c r="K108" s="110">
        <f t="shared" si="15"/>
        <v>0.78235672891178365</v>
      </c>
      <c r="L108" s="94">
        <v>2768</v>
      </c>
      <c r="M108" s="102">
        <f t="shared" si="16"/>
        <v>0.18930635838150289</v>
      </c>
      <c r="N108" s="110">
        <f t="shared" si="17"/>
        <v>1.119768190598841</v>
      </c>
      <c r="O108" s="94">
        <v>3292</v>
      </c>
      <c r="P108" s="102">
        <f t="shared" si="18"/>
        <v>0.30285540704738761</v>
      </c>
      <c r="Q108" s="110">
        <f t="shared" si="19"/>
        <v>1.7617514488087573</v>
      </c>
      <c r="R108" s="94">
        <v>4289</v>
      </c>
    </row>
    <row r="109" spans="1:18" x14ac:dyDescent="0.25">
      <c r="A109" s="16" t="str">
        <f t="shared" si="10"/>
        <v>Kentucky 3</v>
      </c>
      <c r="B109" s="16">
        <v>3</v>
      </c>
      <c r="C109" s="93" t="s">
        <v>187</v>
      </c>
      <c r="D109" s="93" t="s">
        <v>114</v>
      </c>
      <c r="E109" s="94">
        <v>1056</v>
      </c>
      <c r="F109" s="110">
        <f t="shared" si="11"/>
        <v>0</v>
      </c>
      <c r="G109" s="102">
        <f t="shared" si="12"/>
        <v>0.22916666666666666</v>
      </c>
      <c r="H109" s="110">
        <f t="shared" si="13"/>
        <v>0.22916666666666666</v>
      </c>
      <c r="I109" s="94">
        <v>1298</v>
      </c>
      <c r="J109" s="102">
        <f t="shared" si="14"/>
        <v>0.12480739599383667</v>
      </c>
      <c r="K109" s="110">
        <f t="shared" si="15"/>
        <v>0.38257575757575757</v>
      </c>
      <c r="L109" s="94">
        <v>1460</v>
      </c>
      <c r="M109" s="102">
        <f t="shared" si="16"/>
        <v>0.26575342465753427</v>
      </c>
      <c r="N109" s="110">
        <f t="shared" si="17"/>
        <v>0.75</v>
      </c>
      <c r="O109" s="94">
        <v>1848</v>
      </c>
      <c r="P109" s="102">
        <f t="shared" si="18"/>
        <v>0.26028138528138528</v>
      </c>
      <c r="Q109" s="110">
        <f t="shared" si="19"/>
        <v>1.2054924242424243</v>
      </c>
      <c r="R109" s="94">
        <v>2329</v>
      </c>
    </row>
    <row r="110" spans="1:18" x14ac:dyDescent="0.25">
      <c r="A110" s="16" t="str">
        <f t="shared" si="10"/>
        <v>Kentucky 4</v>
      </c>
      <c r="B110" s="16">
        <v>4</v>
      </c>
      <c r="C110" s="93" t="s">
        <v>188</v>
      </c>
      <c r="D110" s="93" t="s">
        <v>114</v>
      </c>
      <c r="E110" s="94">
        <v>604</v>
      </c>
      <c r="F110" s="110">
        <f t="shared" si="11"/>
        <v>0</v>
      </c>
      <c r="G110" s="102">
        <f t="shared" si="12"/>
        <v>0.50827814569536423</v>
      </c>
      <c r="H110" s="110">
        <f t="shared" si="13"/>
        <v>0.50827814569536423</v>
      </c>
      <c r="I110" s="94">
        <v>911</v>
      </c>
      <c r="J110" s="102">
        <f t="shared" si="14"/>
        <v>0.17014270032930845</v>
      </c>
      <c r="K110" s="110">
        <f t="shared" si="15"/>
        <v>0.76490066225165565</v>
      </c>
      <c r="L110" s="94">
        <v>1066</v>
      </c>
      <c r="M110" s="102">
        <f t="shared" si="16"/>
        <v>0.22795497185741087</v>
      </c>
      <c r="N110" s="110">
        <f t="shared" si="17"/>
        <v>1.1672185430463575</v>
      </c>
      <c r="O110" s="94">
        <v>1309</v>
      </c>
      <c r="P110" s="102">
        <f t="shared" si="18"/>
        <v>0.10466004583651642</v>
      </c>
      <c r="Q110" s="110">
        <f t="shared" si="19"/>
        <v>1.3940397350993377</v>
      </c>
      <c r="R110" s="94">
        <v>1446</v>
      </c>
    </row>
    <row r="111" spans="1:18" x14ac:dyDescent="0.25">
      <c r="A111" s="16" t="str">
        <f t="shared" si="10"/>
        <v>Kentucky 5</v>
      </c>
      <c r="B111" s="16">
        <v>5</v>
      </c>
      <c r="C111" s="93" t="s">
        <v>185</v>
      </c>
      <c r="D111" s="93" t="s">
        <v>114</v>
      </c>
      <c r="E111" s="94">
        <v>155</v>
      </c>
      <c r="F111" s="110">
        <f t="shared" si="11"/>
        <v>0</v>
      </c>
      <c r="G111" s="102">
        <f t="shared" si="12"/>
        <v>0.36129032258064514</v>
      </c>
      <c r="H111" s="110">
        <f t="shared" si="13"/>
        <v>0.36129032258064514</v>
      </c>
      <c r="I111" s="94">
        <v>211</v>
      </c>
      <c r="J111" s="102">
        <f t="shared" si="14"/>
        <v>0.19431279620853081</v>
      </c>
      <c r="K111" s="110">
        <f t="shared" si="15"/>
        <v>0.62580645161290327</v>
      </c>
      <c r="L111" s="94">
        <v>252</v>
      </c>
      <c r="M111" s="102">
        <f t="shared" si="16"/>
        <v>0.13492063492063491</v>
      </c>
      <c r="N111" s="110">
        <f t="shared" si="17"/>
        <v>0.84516129032258069</v>
      </c>
      <c r="O111" s="94">
        <v>286</v>
      </c>
      <c r="P111" s="102">
        <f t="shared" si="18"/>
        <v>0.1888111888111888</v>
      </c>
      <c r="Q111" s="110">
        <f t="shared" si="19"/>
        <v>1.1935483870967742</v>
      </c>
      <c r="R111" s="94">
        <v>340</v>
      </c>
    </row>
    <row r="112" spans="1:18" x14ac:dyDescent="0.25">
      <c r="A112" s="16" t="str">
        <f t="shared" si="10"/>
        <v>Kentucky 6</v>
      </c>
      <c r="B112" s="16">
        <v>6</v>
      </c>
      <c r="C112" s="92" t="s">
        <v>189</v>
      </c>
      <c r="D112" s="93" t="s">
        <v>114</v>
      </c>
      <c r="E112" s="94">
        <v>787</v>
      </c>
      <c r="F112" s="110">
        <f t="shared" si="11"/>
        <v>0</v>
      </c>
      <c r="G112" s="102">
        <f t="shared" si="12"/>
        <v>0.31893265565438372</v>
      </c>
      <c r="H112" s="110">
        <f t="shared" si="13"/>
        <v>0.31893265565438372</v>
      </c>
      <c r="I112" s="94">
        <v>1038</v>
      </c>
      <c r="J112" s="102">
        <f t="shared" si="14"/>
        <v>0.26685934489402696</v>
      </c>
      <c r="K112" s="110">
        <f t="shared" si="15"/>
        <v>0.67090216010165182</v>
      </c>
      <c r="L112" s="94">
        <v>1315</v>
      </c>
      <c r="M112" s="102">
        <f t="shared" si="16"/>
        <v>0.19467680608365018</v>
      </c>
      <c r="N112" s="110">
        <f t="shared" si="17"/>
        <v>0.99618805590851334</v>
      </c>
      <c r="O112" s="94">
        <v>1571</v>
      </c>
      <c r="P112" s="102">
        <f t="shared" si="18"/>
        <v>0.17950350095480586</v>
      </c>
      <c r="Q112" s="110">
        <f t="shared" si="19"/>
        <v>1.3545108005082591</v>
      </c>
      <c r="R112" s="94">
        <v>1853</v>
      </c>
    </row>
    <row r="113" spans="1:18" x14ac:dyDescent="0.25">
      <c r="A113" s="16" t="str">
        <f t="shared" si="10"/>
        <v>Louisiana 1</v>
      </c>
      <c r="B113" s="16">
        <v>1</v>
      </c>
      <c r="C113" s="92" t="s">
        <v>190</v>
      </c>
      <c r="D113" s="93" t="s">
        <v>115</v>
      </c>
      <c r="E113" s="94">
        <v>4019</v>
      </c>
      <c r="F113" s="110">
        <f t="shared" si="11"/>
        <v>0</v>
      </c>
      <c r="G113" s="102">
        <f t="shared" si="12"/>
        <v>0.34660363274446382</v>
      </c>
      <c r="H113" s="110">
        <f t="shared" si="13"/>
        <v>0.34660363274446382</v>
      </c>
      <c r="I113" s="94">
        <v>5412</v>
      </c>
      <c r="J113" s="102">
        <f t="shared" si="14"/>
        <v>0.32797487065779751</v>
      </c>
      <c r="K113" s="110">
        <f t="shared" si="15"/>
        <v>0.78825578502114957</v>
      </c>
      <c r="L113" s="94">
        <v>7187</v>
      </c>
      <c r="M113" s="102">
        <f t="shared" si="16"/>
        <v>0.14108807569222206</v>
      </c>
      <c r="N113" s="110">
        <f t="shared" si="17"/>
        <v>1.0405573525752674</v>
      </c>
      <c r="O113" s="94">
        <v>8201</v>
      </c>
      <c r="P113" s="102">
        <f t="shared" si="18"/>
        <v>0.28228264845750517</v>
      </c>
      <c r="Q113" s="110">
        <f t="shared" si="19"/>
        <v>1.6165712863896491</v>
      </c>
      <c r="R113" s="94">
        <v>10516</v>
      </c>
    </row>
    <row r="114" spans="1:18" x14ac:dyDescent="0.25">
      <c r="A114" s="16" t="str">
        <f t="shared" si="10"/>
        <v>Louisiana 2</v>
      </c>
      <c r="B114" s="16">
        <v>2</v>
      </c>
      <c r="C114" s="93" t="s">
        <v>186</v>
      </c>
      <c r="D114" s="93" t="s">
        <v>115</v>
      </c>
      <c r="E114" s="94">
        <v>1578</v>
      </c>
      <c r="F114" s="110">
        <f t="shared" si="11"/>
        <v>0</v>
      </c>
      <c r="G114" s="102">
        <f t="shared" si="12"/>
        <v>0.32572877059569078</v>
      </c>
      <c r="H114" s="110">
        <f t="shared" si="13"/>
        <v>0.32572877059569078</v>
      </c>
      <c r="I114" s="94">
        <v>2092</v>
      </c>
      <c r="J114" s="102">
        <f t="shared" si="14"/>
        <v>0.3283938814531549</v>
      </c>
      <c r="K114" s="110">
        <f t="shared" si="15"/>
        <v>0.76108998732572875</v>
      </c>
      <c r="L114" s="94">
        <v>2779</v>
      </c>
      <c r="M114" s="102">
        <f t="shared" si="16"/>
        <v>0.11263044260525369</v>
      </c>
      <c r="N114" s="110">
        <f t="shared" si="17"/>
        <v>0.95944233206590623</v>
      </c>
      <c r="O114" s="94">
        <v>3092</v>
      </c>
      <c r="P114" s="102">
        <f t="shared" si="18"/>
        <v>0.38906856403622253</v>
      </c>
      <c r="Q114" s="110">
        <f t="shared" si="19"/>
        <v>1.7217997465145753</v>
      </c>
      <c r="R114" s="94">
        <v>4295</v>
      </c>
    </row>
    <row r="115" spans="1:18" x14ac:dyDescent="0.25">
      <c r="A115" s="16" t="str">
        <f t="shared" si="10"/>
        <v>Louisiana 3</v>
      </c>
      <c r="B115" s="16">
        <v>3</v>
      </c>
      <c r="C115" s="93" t="s">
        <v>187</v>
      </c>
      <c r="D115" s="93" t="s">
        <v>115</v>
      </c>
      <c r="E115" s="94">
        <v>1004</v>
      </c>
      <c r="F115" s="110">
        <f t="shared" si="11"/>
        <v>0</v>
      </c>
      <c r="G115" s="102">
        <f t="shared" si="12"/>
        <v>0.20816733067729085</v>
      </c>
      <c r="H115" s="110">
        <f t="shared" si="13"/>
        <v>0.20816733067729085</v>
      </c>
      <c r="I115" s="94">
        <v>1213</v>
      </c>
      <c r="J115" s="102">
        <f t="shared" si="14"/>
        <v>0.24814509480626545</v>
      </c>
      <c r="K115" s="110">
        <f t="shared" si="15"/>
        <v>0.50796812749003983</v>
      </c>
      <c r="L115" s="94">
        <v>1514</v>
      </c>
      <c r="M115" s="102">
        <f t="shared" si="16"/>
        <v>0.17899603698811095</v>
      </c>
      <c r="N115" s="110">
        <f t="shared" si="17"/>
        <v>0.77788844621513942</v>
      </c>
      <c r="O115" s="94">
        <v>1785</v>
      </c>
      <c r="P115" s="102">
        <f t="shared" si="18"/>
        <v>0.25490196078431371</v>
      </c>
      <c r="Q115" s="110">
        <f t="shared" si="19"/>
        <v>1.2310756972111554</v>
      </c>
      <c r="R115" s="94">
        <v>2240</v>
      </c>
    </row>
    <row r="116" spans="1:18" x14ac:dyDescent="0.25">
      <c r="A116" s="16" t="str">
        <f t="shared" si="10"/>
        <v>Louisiana 4</v>
      </c>
      <c r="B116" s="16">
        <v>4</v>
      </c>
      <c r="C116" s="93" t="s">
        <v>188</v>
      </c>
      <c r="D116" s="93" t="s">
        <v>115</v>
      </c>
      <c r="E116" s="94">
        <v>549</v>
      </c>
      <c r="F116" s="110">
        <f t="shared" si="11"/>
        <v>0</v>
      </c>
      <c r="G116" s="102">
        <f t="shared" si="12"/>
        <v>0.59380692167577409</v>
      </c>
      <c r="H116" s="110">
        <f t="shared" si="13"/>
        <v>0.59380692167577409</v>
      </c>
      <c r="I116" s="94">
        <v>875</v>
      </c>
      <c r="J116" s="102">
        <f t="shared" si="14"/>
        <v>0.38742857142857146</v>
      </c>
      <c r="K116" s="110">
        <f t="shared" si="15"/>
        <v>1.2112932604735884</v>
      </c>
      <c r="L116" s="94">
        <v>1214</v>
      </c>
      <c r="M116" s="102">
        <f t="shared" si="16"/>
        <v>0.18451400329489293</v>
      </c>
      <c r="N116" s="110">
        <f t="shared" si="17"/>
        <v>1.6193078324225865</v>
      </c>
      <c r="O116" s="94">
        <v>1438</v>
      </c>
      <c r="P116" s="102">
        <f t="shared" si="18"/>
        <v>6.3282336578581358E-2</v>
      </c>
      <c r="Q116" s="110">
        <f t="shared" si="19"/>
        <v>1.7850637522768671</v>
      </c>
      <c r="R116" s="94">
        <v>1529</v>
      </c>
    </row>
    <row r="117" spans="1:18" x14ac:dyDescent="0.25">
      <c r="A117" s="16" t="str">
        <f t="shared" si="10"/>
        <v>Louisiana 5</v>
      </c>
      <c r="B117" s="16">
        <v>5</v>
      </c>
      <c r="C117" s="93" t="s">
        <v>185</v>
      </c>
      <c r="D117" s="93" t="s">
        <v>115</v>
      </c>
      <c r="E117" s="94">
        <v>162</v>
      </c>
      <c r="F117" s="110">
        <f t="shared" si="11"/>
        <v>0</v>
      </c>
      <c r="G117" s="102">
        <f t="shared" si="12"/>
        <v>0.23456790123456789</v>
      </c>
      <c r="H117" s="110">
        <f t="shared" si="13"/>
        <v>0.23456790123456789</v>
      </c>
      <c r="I117" s="94">
        <v>200</v>
      </c>
      <c r="J117" s="102">
        <f t="shared" si="14"/>
        <v>0.26500000000000001</v>
      </c>
      <c r="K117" s="110">
        <f t="shared" si="15"/>
        <v>0.56172839506172845</v>
      </c>
      <c r="L117" s="94">
        <v>253</v>
      </c>
      <c r="M117" s="102">
        <f t="shared" si="16"/>
        <v>0.11067193675889328</v>
      </c>
      <c r="N117" s="110">
        <f t="shared" si="17"/>
        <v>0.73456790123456794</v>
      </c>
      <c r="O117" s="94">
        <v>281</v>
      </c>
      <c r="P117" s="102">
        <f t="shared" si="18"/>
        <v>0.31672597864768681</v>
      </c>
      <c r="Q117" s="110">
        <f t="shared" si="19"/>
        <v>1.2839506172839505</v>
      </c>
      <c r="R117" s="94">
        <v>370</v>
      </c>
    </row>
    <row r="118" spans="1:18" x14ac:dyDescent="0.25">
      <c r="A118" s="16" t="str">
        <f t="shared" si="10"/>
        <v>Louisiana 6</v>
      </c>
      <c r="B118" s="16">
        <v>6</v>
      </c>
      <c r="C118" s="92" t="s">
        <v>189</v>
      </c>
      <c r="D118" s="93" t="s">
        <v>115</v>
      </c>
      <c r="E118" s="94">
        <v>726</v>
      </c>
      <c r="F118" s="110">
        <f t="shared" si="11"/>
        <v>0</v>
      </c>
      <c r="G118" s="102">
        <f t="shared" si="12"/>
        <v>0.42148760330578511</v>
      </c>
      <c r="H118" s="110">
        <f t="shared" si="13"/>
        <v>0.42148760330578511</v>
      </c>
      <c r="I118" s="94">
        <v>1032</v>
      </c>
      <c r="J118" s="102">
        <f t="shared" si="14"/>
        <v>0.38275193798449614</v>
      </c>
      <c r="K118" s="110">
        <f t="shared" si="15"/>
        <v>0.96556473829201106</v>
      </c>
      <c r="L118" s="94">
        <v>1427</v>
      </c>
      <c r="M118" s="102">
        <f t="shared" si="16"/>
        <v>0.12473721093202522</v>
      </c>
      <c r="N118" s="110">
        <f t="shared" si="17"/>
        <v>1.2107438016528926</v>
      </c>
      <c r="O118" s="94">
        <v>1605</v>
      </c>
      <c r="P118" s="102">
        <f t="shared" si="18"/>
        <v>0.297196261682243</v>
      </c>
      <c r="Q118" s="110">
        <f t="shared" si="19"/>
        <v>1.8677685950413223</v>
      </c>
      <c r="R118" s="94">
        <v>2082</v>
      </c>
    </row>
    <row r="119" spans="1:18" x14ac:dyDescent="0.25">
      <c r="A119" s="16" t="str">
        <f t="shared" si="10"/>
        <v>Maine 1</v>
      </c>
      <c r="B119" s="16">
        <v>1</v>
      </c>
      <c r="C119" s="92" t="s">
        <v>190</v>
      </c>
      <c r="D119" s="93" t="s">
        <v>83</v>
      </c>
      <c r="E119" s="94">
        <v>4636</v>
      </c>
      <c r="F119" s="110">
        <f t="shared" si="11"/>
        <v>0</v>
      </c>
      <c r="G119" s="102">
        <f t="shared" si="12"/>
        <v>0.48295944779982741</v>
      </c>
      <c r="H119" s="110">
        <f t="shared" si="13"/>
        <v>0.48295944779982741</v>
      </c>
      <c r="I119" s="94">
        <v>6875</v>
      </c>
      <c r="J119" s="102">
        <f t="shared" si="14"/>
        <v>0.21338181818181817</v>
      </c>
      <c r="K119" s="110">
        <f t="shared" si="15"/>
        <v>0.79939603106125967</v>
      </c>
      <c r="L119" s="94">
        <v>8342</v>
      </c>
      <c r="M119" s="102">
        <f t="shared" si="16"/>
        <v>0.14972428674178853</v>
      </c>
      <c r="N119" s="110">
        <f t="shared" si="17"/>
        <v>1.0688093183779119</v>
      </c>
      <c r="O119" s="94">
        <v>9591</v>
      </c>
      <c r="P119" s="102">
        <f t="shared" si="18"/>
        <v>0.25920133458450628</v>
      </c>
      <c r="Q119" s="110">
        <f t="shared" si="19"/>
        <v>1.6050474547023297</v>
      </c>
      <c r="R119" s="94">
        <v>12077</v>
      </c>
    </row>
    <row r="120" spans="1:18" x14ac:dyDescent="0.25">
      <c r="A120" s="16" t="str">
        <f t="shared" si="10"/>
        <v>Maine 2</v>
      </c>
      <c r="B120" s="16">
        <v>2</v>
      </c>
      <c r="C120" s="93" t="s">
        <v>186</v>
      </c>
      <c r="D120" s="93" t="s">
        <v>83</v>
      </c>
      <c r="E120" s="94">
        <v>1654</v>
      </c>
      <c r="F120" s="110">
        <f t="shared" si="11"/>
        <v>0</v>
      </c>
      <c r="G120" s="102">
        <f t="shared" si="12"/>
        <v>0.53627569528415964</v>
      </c>
      <c r="H120" s="110">
        <f t="shared" si="13"/>
        <v>0.53627569528415964</v>
      </c>
      <c r="I120" s="94">
        <v>2541</v>
      </c>
      <c r="J120" s="102">
        <f t="shared" si="14"/>
        <v>0.30735930735930733</v>
      </c>
      <c r="K120" s="110">
        <f t="shared" si="15"/>
        <v>1.0084643288996373</v>
      </c>
      <c r="L120" s="94">
        <v>3322</v>
      </c>
      <c r="M120" s="102">
        <f t="shared" si="16"/>
        <v>0.14178205900060203</v>
      </c>
      <c r="N120" s="110">
        <f t="shared" si="17"/>
        <v>1.2932285368802903</v>
      </c>
      <c r="O120" s="94">
        <v>3793</v>
      </c>
      <c r="P120" s="102">
        <f t="shared" si="18"/>
        <v>0.23569733720010547</v>
      </c>
      <c r="Q120" s="110">
        <f t="shared" si="19"/>
        <v>1.8337363966142683</v>
      </c>
      <c r="R120" s="94">
        <v>4687</v>
      </c>
    </row>
    <row r="121" spans="1:18" x14ac:dyDescent="0.25">
      <c r="A121" s="16" t="str">
        <f t="shared" si="10"/>
        <v>Maine 3</v>
      </c>
      <c r="B121" s="16">
        <v>3</v>
      </c>
      <c r="C121" s="93" t="s">
        <v>187</v>
      </c>
      <c r="D121" s="93" t="s">
        <v>83</v>
      </c>
      <c r="E121" s="94">
        <v>995</v>
      </c>
      <c r="F121" s="110">
        <f t="shared" si="11"/>
        <v>0</v>
      </c>
      <c r="G121" s="102">
        <f t="shared" si="12"/>
        <v>0.37587939698492462</v>
      </c>
      <c r="H121" s="110">
        <f t="shared" si="13"/>
        <v>0.37587939698492462</v>
      </c>
      <c r="I121" s="94">
        <v>1369</v>
      </c>
      <c r="J121" s="102">
        <f t="shared" si="14"/>
        <v>0.13002191380569758</v>
      </c>
      <c r="K121" s="110">
        <f t="shared" si="15"/>
        <v>0.55477386934673367</v>
      </c>
      <c r="L121" s="94">
        <v>1547</v>
      </c>
      <c r="M121" s="102">
        <f t="shared" si="16"/>
        <v>0.18293471234647704</v>
      </c>
      <c r="N121" s="110">
        <f t="shared" si="17"/>
        <v>0.83919597989949746</v>
      </c>
      <c r="O121" s="94">
        <v>1830</v>
      </c>
      <c r="P121" s="102">
        <f t="shared" si="18"/>
        <v>0.3617486338797814</v>
      </c>
      <c r="Q121" s="110">
        <f t="shared" si="19"/>
        <v>1.5045226130653266</v>
      </c>
      <c r="R121" s="94">
        <v>2492</v>
      </c>
    </row>
    <row r="122" spans="1:18" x14ac:dyDescent="0.25">
      <c r="A122" s="16" t="str">
        <f t="shared" si="10"/>
        <v>Maine 4</v>
      </c>
      <c r="B122" s="16">
        <v>4</v>
      </c>
      <c r="C122" s="93" t="s">
        <v>188</v>
      </c>
      <c r="D122" s="93" t="s">
        <v>83</v>
      </c>
      <c r="E122" s="94">
        <v>522</v>
      </c>
      <c r="F122" s="110">
        <f t="shared" si="11"/>
        <v>0</v>
      </c>
      <c r="G122" s="102">
        <f t="shared" si="12"/>
        <v>0.63601532567049812</v>
      </c>
      <c r="H122" s="110">
        <f t="shared" si="13"/>
        <v>0.63601532567049812</v>
      </c>
      <c r="I122" s="94">
        <v>854</v>
      </c>
      <c r="J122" s="102">
        <f t="shared" si="14"/>
        <v>0.17330210772833723</v>
      </c>
      <c r="K122" s="110">
        <f t="shared" si="15"/>
        <v>0.91954022988505746</v>
      </c>
      <c r="L122" s="94">
        <v>1002</v>
      </c>
      <c r="M122" s="102">
        <f t="shared" si="16"/>
        <v>0.26746506986027946</v>
      </c>
      <c r="N122" s="110">
        <f t="shared" si="17"/>
        <v>1.4329501915708813</v>
      </c>
      <c r="O122" s="94">
        <v>1270</v>
      </c>
      <c r="P122" s="102">
        <f t="shared" si="18"/>
        <v>0.12755905511811025</v>
      </c>
      <c r="Q122" s="110">
        <f t="shared" si="19"/>
        <v>1.7432950191570882</v>
      </c>
      <c r="R122" s="94">
        <v>1432</v>
      </c>
    </row>
    <row r="123" spans="1:18" x14ac:dyDescent="0.25">
      <c r="A123" s="16" t="str">
        <f t="shared" si="10"/>
        <v>Maine 5</v>
      </c>
      <c r="B123" s="16">
        <v>5</v>
      </c>
      <c r="C123" s="93" t="s">
        <v>185</v>
      </c>
      <c r="D123" s="93" t="s">
        <v>83</v>
      </c>
      <c r="E123" s="94">
        <v>225</v>
      </c>
      <c r="F123" s="110">
        <f t="shared" si="11"/>
        <v>0</v>
      </c>
      <c r="G123" s="102">
        <f t="shared" si="12"/>
        <v>0.3288888888888889</v>
      </c>
      <c r="H123" s="110">
        <f t="shared" si="13"/>
        <v>0.3288888888888889</v>
      </c>
      <c r="I123" s="94">
        <v>299</v>
      </c>
      <c r="J123" s="102">
        <f t="shared" si="14"/>
        <v>0.30100334448160537</v>
      </c>
      <c r="K123" s="110">
        <f t="shared" si="15"/>
        <v>0.72888888888888892</v>
      </c>
      <c r="L123" s="94">
        <v>389</v>
      </c>
      <c r="M123" s="102">
        <f t="shared" si="16"/>
        <v>2.8277634961439587E-2</v>
      </c>
      <c r="N123" s="110">
        <f t="shared" si="17"/>
        <v>0.77777777777777779</v>
      </c>
      <c r="O123" s="94">
        <v>400</v>
      </c>
      <c r="P123" s="102">
        <f t="shared" si="18"/>
        <v>0.1275</v>
      </c>
      <c r="Q123" s="110">
        <f t="shared" si="19"/>
        <v>1.0044444444444445</v>
      </c>
      <c r="R123" s="94">
        <v>451</v>
      </c>
    </row>
    <row r="124" spans="1:18" x14ac:dyDescent="0.25">
      <c r="A124" s="16" t="str">
        <f t="shared" si="10"/>
        <v>Maine 6</v>
      </c>
      <c r="B124" s="16">
        <v>6</v>
      </c>
      <c r="C124" s="92" t="s">
        <v>189</v>
      </c>
      <c r="D124" s="93" t="s">
        <v>83</v>
      </c>
      <c r="E124" s="94">
        <v>1240</v>
      </c>
      <c r="F124" s="110">
        <f t="shared" si="11"/>
        <v>0</v>
      </c>
      <c r="G124" s="102">
        <f t="shared" si="12"/>
        <v>0.46129032258064517</v>
      </c>
      <c r="H124" s="110">
        <f t="shared" si="13"/>
        <v>0.46129032258064517</v>
      </c>
      <c r="I124" s="94">
        <v>1812</v>
      </c>
      <c r="J124" s="102">
        <f t="shared" si="14"/>
        <v>0.1490066225165563</v>
      </c>
      <c r="K124" s="110">
        <f t="shared" si="15"/>
        <v>0.67903225806451617</v>
      </c>
      <c r="L124" s="94">
        <v>2082</v>
      </c>
      <c r="M124" s="102">
        <f t="shared" si="16"/>
        <v>0.1037463976945245</v>
      </c>
      <c r="N124" s="110">
        <f t="shared" si="17"/>
        <v>0.85322580645161294</v>
      </c>
      <c r="O124" s="94">
        <v>2298</v>
      </c>
      <c r="P124" s="102">
        <f t="shared" si="18"/>
        <v>0.31201044386422977</v>
      </c>
      <c r="Q124" s="110">
        <f t="shared" si="19"/>
        <v>1.4314516129032258</v>
      </c>
      <c r="R124" s="94">
        <v>3015</v>
      </c>
    </row>
    <row r="125" spans="1:18" x14ac:dyDescent="0.25">
      <c r="A125" s="16" t="str">
        <f t="shared" si="10"/>
        <v>Maryland 1</v>
      </c>
      <c r="B125" s="16">
        <v>1</v>
      </c>
      <c r="C125" s="92" t="s">
        <v>190</v>
      </c>
      <c r="D125" s="93" t="s">
        <v>91</v>
      </c>
      <c r="E125" s="94">
        <v>4227</v>
      </c>
      <c r="F125" s="110">
        <f t="shared" si="11"/>
        <v>0</v>
      </c>
      <c r="G125" s="102">
        <f t="shared" si="12"/>
        <v>0.43718949609652236</v>
      </c>
      <c r="H125" s="110">
        <f t="shared" si="13"/>
        <v>0.43718949609652236</v>
      </c>
      <c r="I125" s="94">
        <v>6075</v>
      </c>
      <c r="J125" s="102">
        <f t="shared" si="14"/>
        <v>0.27473251028806583</v>
      </c>
      <c r="K125" s="110">
        <f t="shared" si="15"/>
        <v>0.8320321741187604</v>
      </c>
      <c r="L125" s="94">
        <v>7744</v>
      </c>
      <c r="M125" s="102">
        <f t="shared" si="16"/>
        <v>0.16244834710743802</v>
      </c>
      <c r="N125" s="110">
        <f t="shared" si="17"/>
        <v>1.1296427726519991</v>
      </c>
      <c r="O125" s="94">
        <v>9002</v>
      </c>
      <c r="P125" s="102">
        <f t="shared" si="18"/>
        <v>0.20428793601421907</v>
      </c>
      <c r="Q125" s="110">
        <f t="shared" si="19"/>
        <v>1.5647030991246746</v>
      </c>
      <c r="R125" s="94">
        <v>10841</v>
      </c>
    </row>
    <row r="126" spans="1:18" x14ac:dyDescent="0.25">
      <c r="A126" s="16" t="str">
        <f t="shared" si="10"/>
        <v>Maryland 2</v>
      </c>
      <c r="B126" s="16">
        <v>2</v>
      </c>
      <c r="C126" s="93" t="s">
        <v>186</v>
      </c>
      <c r="D126" s="93" t="s">
        <v>91</v>
      </c>
      <c r="E126" s="94">
        <v>1510</v>
      </c>
      <c r="F126" s="110">
        <f t="shared" si="11"/>
        <v>0</v>
      </c>
      <c r="G126" s="102">
        <f t="shared" si="12"/>
        <v>0.47682119205298013</v>
      </c>
      <c r="H126" s="110">
        <f t="shared" si="13"/>
        <v>0.47682119205298013</v>
      </c>
      <c r="I126" s="94">
        <v>2230</v>
      </c>
      <c r="J126" s="102">
        <f t="shared" si="14"/>
        <v>0.2928251121076233</v>
      </c>
      <c r="K126" s="110">
        <f t="shared" si="15"/>
        <v>0.90927152317880799</v>
      </c>
      <c r="L126" s="94">
        <v>2883</v>
      </c>
      <c r="M126" s="102">
        <f t="shared" si="16"/>
        <v>0.13354144987859867</v>
      </c>
      <c r="N126" s="110">
        <f t="shared" si="17"/>
        <v>1.1642384105960264</v>
      </c>
      <c r="O126" s="94">
        <v>3268</v>
      </c>
      <c r="P126" s="102">
        <f t="shared" si="18"/>
        <v>0.18757649938800489</v>
      </c>
      <c r="Q126" s="110">
        <f t="shared" si="19"/>
        <v>1.5701986754966888</v>
      </c>
      <c r="R126" s="94">
        <v>3881</v>
      </c>
    </row>
    <row r="127" spans="1:18" x14ac:dyDescent="0.25">
      <c r="A127" s="16" t="str">
        <f t="shared" si="10"/>
        <v>Maryland 3</v>
      </c>
      <c r="B127" s="16">
        <v>3</v>
      </c>
      <c r="C127" s="93" t="s">
        <v>187</v>
      </c>
      <c r="D127" s="93" t="s">
        <v>91</v>
      </c>
      <c r="E127" s="94">
        <v>1138</v>
      </c>
      <c r="F127" s="110">
        <f t="shared" si="11"/>
        <v>0</v>
      </c>
      <c r="G127" s="102">
        <f t="shared" si="12"/>
        <v>0.30931458699472758</v>
      </c>
      <c r="H127" s="110">
        <f t="shared" si="13"/>
        <v>0.30931458699472758</v>
      </c>
      <c r="I127" s="94">
        <v>1490</v>
      </c>
      <c r="J127" s="102">
        <f t="shared" si="14"/>
        <v>0.25369127516778522</v>
      </c>
      <c r="K127" s="110">
        <f t="shared" si="15"/>
        <v>0.64147627416520214</v>
      </c>
      <c r="L127" s="94">
        <v>1868</v>
      </c>
      <c r="M127" s="102">
        <f t="shared" si="16"/>
        <v>0.24946466809421841</v>
      </c>
      <c r="N127" s="110">
        <f t="shared" si="17"/>
        <v>1.0509666080843585</v>
      </c>
      <c r="O127" s="94">
        <v>2334</v>
      </c>
      <c r="P127" s="102">
        <f t="shared" si="18"/>
        <v>0.27292202227934875</v>
      </c>
      <c r="Q127" s="110">
        <f t="shared" si="19"/>
        <v>1.6107205623901582</v>
      </c>
      <c r="R127" s="94">
        <v>2971</v>
      </c>
    </row>
    <row r="128" spans="1:18" x14ac:dyDescent="0.25">
      <c r="A128" s="16" t="str">
        <f t="shared" si="10"/>
        <v>Maryland 4</v>
      </c>
      <c r="B128" s="16">
        <v>4</v>
      </c>
      <c r="C128" s="93" t="s">
        <v>188</v>
      </c>
      <c r="D128" s="93" t="s">
        <v>91</v>
      </c>
      <c r="E128" s="94">
        <v>541</v>
      </c>
      <c r="F128" s="110">
        <f t="shared" si="11"/>
        <v>0</v>
      </c>
      <c r="G128" s="102">
        <f t="shared" si="12"/>
        <v>0.6487985212569316</v>
      </c>
      <c r="H128" s="110">
        <f t="shared" si="13"/>
        <v>0.6487985212569316</v>
      </c>
      <c r="I128" s="94">
        <v>892</v>
      </c>
      <c r="J128" s="102">
        <f t="shared" si="14"/>
        <v>0.19394618834080718</v>
      </c>
      <c r="K128" s="110">
        <f t="shared" si="15"/>
        <v>0.96857670979667287</v>
      </c>
      <c r="L128" s="94">
        <v>1065</v>
      </c>
      <c r="M128" s="102">
        <f t="shared" si="16"/>
        <v>0.12769953051643193</v>
      </c>
      <c r="N128" s="110">
        <f t="shared" si="17"/>
        <v>1.2199630314232901</v>
      </c>
      <c r="O128" s="94">
        <v>1201</v>
      </c>
      <c r="P128" s="102">
        <f t="shared" si="18"/>
        <v>5.4954204829308906E-2</v>
      </c>
      <c r="Q128" s="110">
        <f t="shared" si="19"/>
        <v>1.3419593345656193</v>
      </c>
      <c r="R128" s="94">
        <v>1267</v>
      </c>
    </row>
    <row r="129" spans="1:18" x14ac:dyDescent="0.25">
      <c r="A129" s="16" t="str">
        <f t="shared" si="10"/>
        <v>Maryland 5</v>
      </c>
      <c r="B129" s="16">
        <v>5</v>
      </c>
      <c r="C129" s="93" t="s">
        <v>185</v>
      </c>
      <c r="D129" s="93" t="s">
        <v>91</v>
      </c>
      <c r="E129" s="94">
        <v>209</v>
      </c>
      <c r="F129" s="110">
        <f t="shared" si="11"/>
        <v>0</v>
      </c>
      <c r="G129" s="102">
        <f t="shared" si="12"/>
        <v>0.41626794258373206</v>
      </c>
      <c r="H129" s="110">
        <f t="shared" si="13"/>
        <v>0.41626794258373206</v>
      </c>
      <c r="I129" s="94">
        <v>296</v>
      </c>
      <c r="J129" s="102">
        <f t="shared" si="14"/>
        <v>0.19932432432432431</v>
      </c>
      <c r="K129" s="110">
        <f t="shared" si="15"/>
        <v>0.69856459330143539</v>
      </c>
      <c r="L129" s="94">
        <v>355</v>
      </c>
      <c r="M129" s="102">
        <f t="shared" si="16"/>
        <v>0.10140845070422536</v>
      </c>
      <c r="N129" s="110">
        <f t="shared" si="17"/>
        <v>0.87081339712918659</v>
      </c>
      <c r="O129" s="94">
        <v>391</v>
      </c>
      <c r="P129" s="102">
        <f t="shared" si="18"/>
        <v>0.14578005115089515</v>
      </c>
      <c r="Q129" s="110">
        <f t="shared" si="19"/>
        <v>1.1435406698564594</v>
      </c>
      <c r="R129" s="94">
        <v>448</v>
      </c>
    </row>
    <row r="130" spans="1:18" x14ac:dyDescent="0.25">
      <c r="A130" s="16" t="str">
        <f t="shared" si="10"/>
        <v>Maryland 6</v>
      </c>
      <c r="B130" s="16">
        <v>6</v>
      </c>
      <c r="C130" s="92" t="s">
        <v>189</v>
      </c>
      <c r="D130" s="93" t="s">
        <v>91</v>
      </c>
      <c r="E130" s="94">
        <v>829</v>
      </c>
      <c r="F130" s="110">
        <f t="shared" si="11"/>
        <v>0</v>
      </c>
      <c r="G130" s="102">
        <f t="shared" si="12"/>
        <v>0.40772014475271412</v>
      </c>
      <c r="H130" s="110">
        <f t="shared" si="13"/>
        <v>0.40772014475271412</v>
      </c>
      <c r="I130" s="94">
        <v>1167</v>
      </c>
      <c r="J130" s="102">
        <f t="shared" si="14"/>
        <v>0.34790059982862037</v>
      </c>
      <c r="K130" s="110">
        <f t="shared" si="15"/>
        <v>0.89746682750301565</v>
      </c>
      <c r="L130" s="94">
        <v>1573</v>
      </c>
      <c r="M130" s="102">
        <f t="shared" si="16"/>
        <v>0.14939605848696758</v>
      </c>
      <c r="N130" s="110">
        <f t="shared" si="17"/>
        <v>1.1809408926417371</v>
      </c>
      <c r="O130" s="94">
        <v>1808</v>
      </c>
      <c r="P130" s="102">
        <f t="shared" si="18"/>
        <v>0.25774336283185839</v>
      </c>
      <c r="Q130" s="110">
        <f t="shared" si="19"/>
        <v>1.7430639324487334</v>
      </c>
      <c r="R130" s="94">
        <v>2274</v>
      </c>
    </row>
    <row r="131" spans="1:18" x14ac:dyDescent="0.25">
      <c r="A131" s="16" t="str">
        <f t="shared" si="10"/>
        <v>Massachusetts 1</v>
      </c>
      <c r="B131" s="16">
        <v>1</v>
      </c>
      <c r="C131" s="92" t="s">
        <v>190</v>
      </c>
      <c r="D131" s="93" t="s">
        <v>84</v>
      </c>
      <c r="E131" s="94">
        <v>5170</v>
      </c>
      <c r="F131" s="110">
        <f t="shared" si="11"/>
        <v>0</v>
      </c>
      <c r="G131" s="102">
        <f t="shared" si="12"/>
        <v>0.44680851063829785</v>
      </c>
      <c r="H131" s="110">
        <f t="shared" si="13"/>
        <v>0.44680851063829785</v>
      </c>
      <c r="I131" s="94">
        <v>7480</v>
      </c>
      <c r="J131" s="102">
        <f t="shared" si="14"/>
        <v>0.27446524064171124</v>
      </c>
      <c r="K131" s="110">
        <f t="shared" si="15"/>
        <v>0.84390715667311411</v>
      </c>
      <c r="L131" s="94">
        <v>9533</v>
      </c>
      <c r="M131" s="102">
        <f t="shared" si="16"/>
        <v>0.15493548725479911</v>
      </c>
      <c r="N131" s="110">
        <f t="shared" si="17"/>
        <v>1.1295938104448742</v>
      </c>
      <c r="O131" s="94">
        <v>11010</v>
      </c>
      <c r="P131" s="102">
        <f t="shared" si="18"/>
        <v>0.20971843778383287</v>
      </c>
      <c r="Q131" s="110">
        <f t="shared" si="19"/>
        <v>1.5762088974854933</v>
      </c>
      <c r="R131" s="94">
        <v>13319</v>
      </c>
    </row>
    <row r="132" spans="1:18" x14ac:dyDescent="0.25">
      <c r="A132" s="16" t="str">
        <f t="shared" si="10"/>
        <v>Massachusetts 2</v>
      </c>
      <c r="B132" s="16">
        <v>2</v>
      </c>
      <c r="C132" s="93" t="s">
        <v>186</v>
      </c>
      <c r="D132" s="93" t="s">
        <v>84</v>
      </c>
      <c r="E132" s="94">
        <v>1861</v>
      </c>
      <c r="F132" s="110">
        <f t="shared" si="11"/>
        <v>0</v>
      </c>
      <c r="G132" s="102">
        <f t="shared" si="12"/>
        <v>0.49328318108543795</v>
      </c>
      <c r="H132" s="110">
        <f t="shared" si="13"/>
        <v>0.49328318108543795</v>
      </c>
      <c r="I132" s="94">
        <v>2779</v>
      </c>
      <c r="J132" s="102">
        <f t="shared" si="14"/>
        <v>0.31666066930550557</v>
      </c>
      <c r="K132" s="110">
        <f t="shared" si="15"/>
        <v>0.9661472326706072</v>
      </c>
      <c r="L132" s="94">
        <v>3659</v>
      </c>
      <c r="M132" s="102">
        <f t="shared" si="16"/>
        <v>7.6250341623394363E-2</v>
      </c>
      <c r="N132" s="110">
        <f t="shared" si="17"/>
        <v>1.1160666308436324</v>
      </c>
      <c r="O132" s="94">
        <v>3938</v>
      </c>
      <c r="P132" s="102">
        <f t="shared" si="18"/>
        <v>0.28542407313357032</v>
      </c>
      <c r="Q132" s="110">
        <f t="shared" si="19"/>
        <v>1.7200429876410532</v>
      </c>
      <c r="R132" s="94">
        <v>5062</v>
      </c>
    </row>
    <row r="133" spans="1:18" x14ac:dyDescent="0.25">
      <c r="A133" s="16" t="str">
        <f t="shared" ref="A133:A196" si="20">CONCATENATE(D133, " ", B133)</f>
        <v>Massachusetts 3</v>
      </c>
      <c r="B133" s="16">
        <v>3</v>
      </c>
      <c r="C133" s="93" t="s">
        <v>187</v>
      </c>
      <c r="D133" s="93" t="s">
        <v>84</v>
      </c>
      <c r="E133" s="94">
        <v>1121</v>
      </c>
      <c r="F133" s="110">
        <f t="shared" ref="F133:F196" si="21">E133-E133</f>
        <v>0</v>
      </c>
      <c r="G133" s="102">
        <f t="shared" ref="G133:G196" si="22">(I133-E133)/E133</f>
        <v>0.3960749330954505</v>
      </c>
      <c r="H133" s="110">
        <f t="shared" ref="H133:H196" si="23">(I133-E133)/E133</f>
        <v>0.3960749330954505</v>
      </c>
      <c r="I133" s="94">
        <v>1565</v>
      </c>
      <c r="J133" s="102">
        <f t="shared" ref="J133:J196" si="24">((L133-I133)/I133)</f>
        <v>0.31182108626198085</v>
      </c>
      <c r="K133" s="110">
        <f t="shared" ref="K133:K196" si="25">(L133-E133)/E133</f>
        <v>0.83140053523639612</v>
      </c>
      <c r="L133" s="94">
        <v>2053</v>
      </c>
      <c r="M133" s="102">
        <f t="shared" ref="M133:M196" si="26">(O133-L133)/L133</f>
        <v>0.17632732586458841</v>
      </c>
      <c r="N133" s="110">
        <f t="shared" ref="N133:N196" si="27">(O133-E133)/E133</f>
        <v>1.1543264942016056</v>
      </c>
      <c r="O133" s="94">
        <v>2415</v>
      </c>
      <c r="P133" s="102">
        <f t="shared" ref="P133:P196" si="28">(R133-O133)/O133</f>
        <v>0.1937888198757764</v>
      </c>
      <c r="Q133" s="110">
        <f t="shared" ref="Q133:Q196" si="29">(R133-E133)/E133</f>
        <v>1.5718108831400535</v>
      </c>
      <c r="R133" s="94">
        <v>2883</v>
      </c>
    </row>
    <row r="134" spans="1:18" x14ac:dyDescent="0.25">
      <c r="A134" s="16" t="str">
        <f t="shared" si="20"/>
        <v>Massachusetts 4</v>
      </c>
      <c r="B134" s="16">
        <v>4</v>
      </c>
      <c r="C134" s="93" t="s">
        <v>188</v>
      </c>
      <c r="D134" s="93" t="s">
        <v>84</v>
      </c>
      <c r="E134" s="94">
        <v>572</v>
      </c>
      <c r="F134" s="110">
        <f t="shared" si="21"/>
        <v>0</v>
      </c>
      <c r="G134" s="102">
        <f t="shared" si="22"/>
        <v>0.64335664335664333</v>
      </c>
      <c r="H134" s="110">
        <f t="shared" si="23"/>
        <v>0.64335664335664333</v>
      </c>
      <c r="I134" s="94">
        <v>940</v>
      </c>
      <c r="J134" s="102">
        <f t="shared" si="24"/>
        <v>0.12127659574468085</v>
      </c>
      <c r="K134" s="110">
        <f t="shared" si="25"/>
        <v>0.84265734265734271</v>
      </c>
      <c r="L134" s="94">
        <v>1054</v>
      </c>
      <c r="M134" s="102">
        <f t="shared" si="26"/>
        <v>0.24288425047438331</v>
      </c>
      <c r="N134" s="110">
        <f t="shared" si="27"/>
        <v>1.2902097902097902</v>
      </c>
      <c r="O134" s="94">
        <v>1310</v>
      </c>
      <c r="P134" s="102">
        <f t="shared" si="28"/>
        <v>0.12137404580152672</v>
      </c>
      <c r="Q134" s="110">
        <f t="shared" si="29"/>
        <v>1.5681818181818181</v>
      </c>
      <c r="R134" s="94">
        <v>1469</v>
      </c>
    </row>
    <row r="135" spans="1:18" x14ac:dyDescent="0.25">
      <c r="A135" s="16" t="str">
        <f t="shared" si="20"/>
        <v>Massachusetts 5</v>
      </c>
      <c r="B135" s="16">
        <v>5</v>
      </c>
      <c r="C135" s="93" t="s">
        <v>185</v>
      </c>
      <c r="D135" s="93" t="s">
        <v>84</v>
      </c>
      <c r="E135" s="94">
        <v>271</v>
      </c>
      <c r="F135" s="110">
        <f t="shared" si="21"/>
        <v>0</v>
      </c>
      <c r="G135" s="102">
        <f t="shared" si="22"/>
        <v>0.35793357933579334</v>
      </c>
      <c r="H135" s="110">
        <f t="shared" si="23"/>
        <v>0.35793357933579334</v>
      </c>
      <c r="I135" s="94">
        <v>368</v>
      </c>
      <c r="J135" s="102">
        <f t="shared" si="24"/>
        <v>0.2608695652173913</v>
      </c>
      <c r="K135" s="110">
        <f t="shared" si="25"/>
        <v>0.71217712177121772</v>
      </c>
      <c r="L135" s="94">
        <v>464</v>
      </c>
      <c r="M135" s="102">
        <f t="shared" si="26"/>
        <v>0.14439655172413793</v>
      </c>
      <c r="N135" s="110">
        <f t="shared" si="27"/>
        <v>0.95940959409594095</v>
      </c>
      <c r="O135" s="94">
        <v>531</v>
      </c>
      <c r="P135" s="102">
        <f t="shared" si="28"/>
        <v>5.0847457627118647E-2</v>
      </c>
      <c r="Q135" s="110">
        <f t="shared" si="29"/>
        <v>1.0590405904059041</v>
      </c>
      <c r="R135" s="94">
        <v>558</v>
      </c>
    </row>
    <row r="136" spans="1:18" x14ac:dyDescent="0.25">
      <c r="A136" s="16" t="str">
        <f t="shared" si="20"/>
        <v>Massachusetts 6</v>
      </c>
      <c r="B136" s="16">
        <v>6</v>
      </c>
      <c r="C136" s="92" t="s">
        <v>189</v>
      </c>
      <c r="D136" s="93" t="s">
        <v>84</v>
      </c>
      <c r="E136" s="94">
        <v>1345</v>
      </c>
      <c r="F136" s="110">
        <f t="shared" si="21"/>
        <v>0</v>
      </c>
      <c r="G136" s="102">
        <f t="shared" si="22"/>
        <v>0.35910780669144982</v>
      </c>
      <c r="H136" s="110">
        <f t="shared" si="23"/>
        <v>0.35910780669144982</v>
      </c>
      <c r="I136" s="94">
        <v>1828</v>
      </c>
      <c r="J136" s="102">
        <f t="shared" si="24"/>
        <v>0.25984682713347923</v>
      </c>
      <c r="K136" s="110">
        <f t="shared" si="25"/>
        <v>0.71226765799256508</v>
      </c>
      <c r="L136" s="94">
        <v>2303</v>
      </c>
      <c r="M136" s="102">
        <f t="shared" si="26"/>
        <v>0.2227529309596179</v>
      </c>
      <c r="N136" s="110">
        <f t="shared" si="27"/>
        <v>1.0936802973977695</v>
      </c>
      <c r="O136" s="94">
        <v>2816</v>
      </c>
      <c r="P136" s="102">
        <f t="shared" si="28"/>
        <v>0.18856534090909091</v>
      </c>
      <c r="Q136" s="110">
        <f t="shared" si="29"/>
        <v>1.4884758364312267</v>
      </c>
      <c r="R136" s="94">
        <v>3347</v>
      </c>
    </row>
    <row r="137" spans="1:18" x14ac:dyDescent="0.25">
      <c r="A137" s="16" t="str">
        <f t="shared" si="20"/>
        <v>Michigan 1</v>
      </c>
      <c r="B137" s="16">
        <v>1</v>
      </c>
      <c r="C137" s="92" t="s">
        <v>190</v>
      </c>
      <c r="D137" s="93" t="s">
        <v>98</v>
      </c>
      <c r="E137" s="94">
        <v>3716</v>
      </c>
      <c r="F137" s="110">
        <f t="shared" si="21"/>
        <v>0</v>
      </c>
      <c r="G137" s="102">
        <f t="shared" si="22"/>
        <v>0.3923573735199139</v>
      </c>
      <c r="H137" s="110">
        <f t="shared" si="23"/>
        <v>0.3923573735199139</v>
      </c>
      <c r="I137" s="94">
        <v>5174</v>
      </c>
      <c r="J137" s="102">
        <f t="shared" si="24"/>
        <v>0.28546579049091614</v>
      </c>
      <c r="K137" s="110">
        <f t="shared" si="25"/>
        <v>0.78982777179763186</v>
      </c>
      <c r="L137" s="94">
        <v>6651</v>
      </c>
      <c r="M137" s="102">
        <f t="shared" si="26"/>
        <v>0.19034731619305367</v>
      </c>
      <c r="N137" s="110">
        <f t="shared" si="27"/>
        <v>1.1305166846071044</v>
      </c>
      <c r="O137" s="94">
        <v>7917</v>
      </c>
      <c r="P137" s="102">
        <f t="shared" si="28"/>
        <v>0.20424403183023873</v>
      </c>
      <c r="Q137" s="110">
        <f t="shared" si="29"/>
        <v>1.5656620021528525</v>
      </c>
      <c r="R137" s="94">
        <v>9534</v>
      </c>
    </row>
    <row r="138" spans="1:18" x14ac:dyDescent="0.25">
      <c r="A138" s="16" t="str">
        <f t="shared" si="20"/>
        <v>Michigan 2</v>
      </c>
      <c r="B138" s="16">
        <v>2</v>
      </c>
      <c r="C138" s="93" t="s">
        <v>186</v>
      </c>
      <c r="D138" s="93" t="s">
        <v>98</v>
      </c>
      <c r="E138" s="94">
        <v>1557</v>
      </c>
      <c r="F138" s="110">
        <f t="shared" si="21"/>
        <v>0</v>
      </c>
      <c r="G138" s="102">
        <f t="shared" si="22"/>
        <v>0.40141297366730894</v>
      </c>
      <c r="H138" s="110">
        <f t="shared" si="23"/>
        <v>0.40141297366730894</v>
      </c>
      <c r="I138" s="94">
        <v>2182</v>
      </c>
      <c r="J138" s="102">
        <f t="shared" si="24"/>
        <v>0.29560036663611367</v>
      </c>
      <c r="K138" s="110">
        <f t="shared" si="25"/>
        <v>0.81567116249197169</v>
      </c>
      <c r="L138" s="94">
        <v>2827</v>
      </c>
      <c r="M138" s="102">
        <f t="shared" si="26"/>
        <v>0.13618677042801555</v>
      </c>
      <c r="N138" s="110">
        <f t="shared" si="27"/>
        <v>1.0629415542710341</v>
      </c>
      <c r="O138" s="94">
        <v>3212</v>
      </c>
      <c r="P138" s="102">
        <f t="shared" si="28"/>
        <v>0.22229140722291407</v>
      </c>
      <c r="Q138" s="110">
        <f t="shared" si="29"/>
        <v>1.5215157353885678</v>
      </c>
      <c r="R138" s="94">
        <v>3926</v>
      </c>
    </row>
    <row r="139" spans="1:18" x14ac:dyDescent="0.25">
      <c r="A139" s="16" t="str">
        <f t="shared" si="20"/>
        <v>Michigan 3</v>
      </c>
      <c r="B139" s="16">
        <v>3</v>
      </c>
      <c r="C139" s="93" t="s">
        <v>187</v>
      </c>
      <c r="D139" s="93" t="s">
        <v>98</v>
      </c>
      <c r="E139" s="94">
        <v>887</v>
      </c>
      <c r="F139" s="110">
        <f t="shared" si="21"/>
        <v>0</v>
      </c>
      <c r="G139" s="102">
        <f t="shared" si="22"/>
        <v>0.30214205186020293</v>
      </c>
      <c r="H139" s="110">
        <f t="shared" si="23"/>
        <v>0.30214205186020293</v>
      </c>
      <c r="I139" s="94">
        <v>1155</v>
      </c>
      <c r="J139" s="102">
        <f t="shared" si="24"/>
        <v>0.29870129870129869</v>
      </c>
      <c r="K139" s="110">
        <f t="shared" si="25"/>
        <v>0.69109357384441938</v>
      </c>
      <c r="L139" s="94">
        <v>1500</v>
      </c>
      <c r="M139" s="102">
        <f t="shared" si="26"/>
        <v>0.21733333333333332</v>
      </c>
      <c r="N139" s="110">
        <f t="shared" si="27"/>
        <v>1.0586245772266065</v>
      </c>
      <c r="O139" s="94">
        <v>1826</v>
      </c>
      <c r="P139" s="102">
        <f t="shared" si="28"/>
        <v>0.17634173055859803</v>
      </c>
      <c r="Q139" s="110">
        <f t="shared" si="29"/>
        <v>1.4216459977452085</v>
      </c>
      <c r="R139" s="94">
        <v>2148</v>
      </c>
    </row>
    <row r="140" spans="1:18" x14ac:dyDescent="0.25">
      <c r="A140" s="16" t="str">
        <f t="shared" si="20"/>
        <v>Michigan 4</v>
      </c>
      <c r="B140" s="16">
        <v>4</v>
      </c>
      <c r="C140" s="93" t="s">
        <v>188</v>
      </c>
      <c r="D140" s="93" t="s">
        <v>98</v>
      </c>
      <c r="E140" s="94">
        <v>536</v>
      </c>
      <c r="F140" s="110">
        <f t="shared" si="21"/>
        <v>0</v>
      </c>
      <c r="G140" s="102">
        <f t="shared" si="22"/>
        <v>0.45149253731343286</v>
      </c>
      <c r="H140" s="110">
        <f t="shared" si="23"/>
        <v>0.45149253731343286</v>
      </c>
      <c r="I140" s="94">
        <v>778</v>
      </c>
      <c r="J140" s="102">
        <f t="shared" si="24"/>
        <v>0.22750642673521851</v>
      </c>
      <c r="K140" s="110">
        <f t="shared" si="25"/>
        <v>0.78171641791044777</v>
      </c>
      <c r="L140" s="94">
        <v>955</v>
      </c>
      <c r="M140" s="102">
        <f t="shared" si="26"/>
        <v>0.23979057591623038</v>
      </c>
      <c r="N140" s="110">
        <f t="shared" si="27"/>
        <v>1.208955223880597</v>
      </c>
      <c r="O140" s="94">
        <v>1184</v>
      </c>
      <c r="P140" s="102">
        <f t="shared" si="28"/>
        <v>0.12331081081081081</v>
      </c>
      <c r="Q140" s="110">
        <f t="shared" si="29"/>
        <v>1.4813432835820894</v>
      </c>
      <c r="R140" s="94">
        <v>1330</v>
      </c>
    </row>
    <row r="141" spans="1:18" x14ac:dyDescent="0.25">
      <c r="A141" s="16" t="str">
        <f t="shared" si="20"/>
        <v>Michigan 5</v>
      </c>
      <c r="B141" s="16">
        <v>5</v>
      </c>
      <c r="C141" s="93" t="s">
        <v>185</v>
      </c>
      <c r="D141" s="93" t="s">
        <v>98</v>
      </c>
      <c r="E141" s="94">
        <v>248</v>
      </c>
      <c r="F141" s="110">
        <f t="shared" si="21"/>
        <v>0</v>
      </c>
      <c r="G141" s="102">
        <f t="shared" si="22"/>
        <v>0.31048387096774194</v>
      </c>
      <c r="H141" s="110">
        <f t="shared" si="23"/>
        <v>0.31048387096774194</v>
      </c>
      <c r="I141" s="94">
        <v>325</v>
      </c>
      <c r="J141" s="102">
        <f t="shared" si="24"/>
        <v>0.14153846153846153</v>
      </c>
      <c r="K141" s="110">
        <f t="shared" si="25"/>
        <v>0.49596774193548387</v>
      </c>
      <c r="L141" s="94">
        <v>371</v>
      </c>
      <c r="M141" s="102">
        <f t="shared" si="26"/>
        <v>0.12398921832884097</v>
      </c>
      <c r="N141" s="110">
        <f t="shared" si="27"/>
        <v>0.68145161290322576</v>
      </c>
      <c r="O141" s="94">
        <v>417</v>
      </c>
      <c r="P141" s="102">
        <f t="shared" si="28"/>
        <v>3.5971223021582732E-2</v>
      </c>
      <c r="Q141" s="110">
        <f t="shared" si="29"/>
        <v>0.74193548387096775</v>
      </c>
      <c r="R141" s="94">
        <v>432</v>
      </c>
    </row>
    <row r="142" spans="1:18" x14ac:dyDescent="0.25">
      <c r="A142" s="16" t="str">
        <f t="shared" si="20"/>
        <v>Michigan 6</v>
      </c>
      <c r="B142" s="16">
        <v>6</v>
      </c>
      <c r="C142" s="92" t="s">
        <v>189</v>
      </c>
      <c r="D142" s="93" t="s">
        <v>98</v>
      </c>
      <c r="E142" s="94">
        <v>488</v>
      </c>
      <c r="F142" s="110">
        <f t="shared" si="21"/>
        <v>0</v>
      </c>
      <c r="G142" s="102">
        <f t="shared" si="22"/>
        <v>0.50409836065573765</v>
      </c>
      <c r="H142" s="110">
        <f t="shared" si="23"/>
        <v>0.50409836065573765</v>
      </c>
      <c r="I142" s="94">
        <v>734</v>
      </c>
      <c r="J142" s="102">
        <f t="shared" si="24"/>
        <v>0.35967302452316074</v>
      </c>
      <c r="K142" s="110">
        <f t="shared" si="25"/>
        <v>1.0450819672131149</v>
      </c>
      <c r="L142" s="94">
        <v>998</v>
      </c>
      <c r="M142" s="102">
        <f t="shared" si="26"/>
        <v>0.28056112224448898</v>
      </c>
      <c r="N142" s="110">
        <f t="shared" si="27"/>
        <v>1.6188524590163935</v>
      </c>
      <c r="O142" s="94">
        <v>1278</v>
      </c>
      <c r="P142" s="102">
        <f t="shared" si="28"/>
        <v>0.32863849765258218</v>
      </c>
      <c r="Q142" s="110">
        <f t="shared" si="29"/>
        <v>2.4795081967213113</v>
      </c>
      <c r="R142" s="94">
        <v>1698</v>
      </c>
    </row>
    <row r="143" spans="1:18" x14ac:dyDescent="0.25">
      <c r="A143" s="16" t="str">
        <f t="shared" si="20"/>
        <v>Minnesota 1</v>
      </c>
      <c r="B143" s="16">
        <v>1</v>
      </c>
      <c r="C143" s="92" t="s">
        <v>190</v>
      </c>
      <c r="D143" s="93" t="s">
        <v>104</v>
      </c>
      <c r="E143" s="94">
        <v>4506</v>
      </c>
      <c r="F143" s="110">
        <f t="shared" si="21"/>
        <v>0</v>
      </c>
      <c r="G143" s="102">
        <f t="shared" si="22"/>
        <v>0.40434975588104749</v>
      </c>
      <c r="H143" s="110">
        <f t="shared" si="23"/>
        <v>0.40434975588104749</v>
      </c>
      <c r="I143" s="94">
        <v>6328</v>
      </c>
      <c r="J143" s="102">
        <f t="shared" si="24"/>
        <v>0.23261694058154236</v>
      </c>
      <c r="K143" s="110">
        <f t="shared" si="25"/>
        <v>0.73102529960053264</v>
      </c>
      <c r="L143" s="94">
        <v>7800</v>
      </c>
      <c r="M143" s="102">
        <f t="shared" si="26"/>
        <v>0.17474358974358975</v>
      </c>
      <c r="N143" s="110">
        <f t="shared" si="27"/>
        <v>1.0335108743897026</v>
      </c>
      <c r="O143" s="94">
        <v>9163</v>
      </c>
      <c r="P143" s="102">
        <f t="shared" si="28"/>
        <v>0.18378260395067117</v>
      </c>
      <c r="Q143" s="110">
        <f t="shared" si="29"/>
        <v>1.4072347980470483</v>
      </c>
      <c r="R143" s="94">
        <v>10847</v>
      </c>
    </row>
    <row r="144" spans="1:18" x14ac:dyDescent="0.25">
      <c r="A144" s="16" t="str">
        <f t="shared" si="20"/>
        <v>Minnesota 2</v>
      </c>
      <c r="B144" s="16">
        <v>2</v>
      </c>
      <c r="C144" s="93" t="s">
        <v>186</v>
      </c>
      <c r="D144" s="93" t="s">
        <v>104</v>
      </c>
      <c r="E144" s="94">
        <v>1418</v>
      </c>
      <c r="F144" s="110">
        <f t="shared" si="21"/>
        <v>0</v>
      </c>
      <c r="G144" s="102">
        <f t="shared" si="22"/>
        <v>0.50987306064880111</v>
      </c>
      <c r="H144" s="110">
        <f t="shared" si="23"/>
        <v>0.50987306064880111</v>
      </c>
      <c r="I144" s="94">
        <v>2141</v>
      </c>
      <c r="J144" s="102">
        <f t="shared" si="24"/>
        <v>0.31433909388136383</v>
      </c>
      <c r="K144" s="110">
        <f t="shared" si="25"/>
        <v>0.98448519040902682</v>
      </c>
      <c r="L144" s="94">
        <v>2814</v>
      </c>
      <c r="M144" s="102">
        <f t="shared" si="26"/>
        <v>0.24200426439232409</v>
      </c>
      <c r="N144" s="110">
        <f t="shared" si="27"/>
        <v>1.4647390691114246</v>
      </c>
      <c r="O144" s="94">
        <v>3495</v>
      </c>
      <c r="P144" s="102">
        <f t="shared" si="28"/>
        <v>0.15679542203147354</v>
      </c>
      <c r="Q144" s="110">
        <f t="shared" si="29"/>
        <v>1.8511988716502115</v>
      </c>
      <c r="R144" s="94">
        <v>4043</v>
      </c>
    </row>
    <row r="145" spans="1:18" x14ac:dyDescent="0.25">
      <c r="A145" s="16" t="str">
        <f t="shared" si="20"/>
        <v>Minnesota 3</v>
      </c>
      <c r="B145" s="16">
        <v>3</v>
      </c>
      <c r="C145" s="93" t="s">
        <v>187</v>
      </c>
      <c r="D145" s="93" t="s">
        <v>104</v>
      </c>
      <c r="E145" s="94">
        <v>1166</v>
      </c>
      <c r="F145" s="110">
        <f t="shared" si="21"/>
        <v>0</v>
      </c>
      <c r="G145" s="102">
        <f t="shared" si="22"/>
        <v>0.23241852487135506</v>
      </c>
      <c r="H145" s="110">
        <f t="shared" si="23"/>
        <v>0.23241852487135506</v>
      </c>
      <c r="I145" s="94">
        <v>1437</v>
      </c>
      <c r="J145" s="102">
        <f t="shared" si="24"/>
        <v>0.16353514265831592</v>
      </c>
      <c r="K145" s="110">
        <f t="shared" si="25"/>
        <v>0.43396226415094341</v>
      </c>
      <c r="L145" s="94">
        <v>1672</v>
      </c>
      <c r="M145" s="102">
        <f t="shared" si="26"/>
        <v>7.5358851674641153E-2</v>
      </c>
      <c r="N145" s="110">
        <f t="shared" si="27"/>
        <v>0.54202401372212694</v>
      </c>
      <c r="O145" s="94">
        <v>1798</v>
      </c>
      <c r="P145" s="102">
        <f t="shared" si="28"/>
        <v>0.23859844271412681</v>
      </c>
      <c r="Q145" s="110">
        <f t="shared" si="29"/>
        <v>0.90994854202401376</v>
      </c>
      <c r="R145" s="94">
        <v>2227</v>
      </c>
    </row>
    <row r="146" spans="1:18" x14ac:dyDescent="0.25">
      <c r="A146" s="16" t="str">
        <f t="shared" si="20"/>
        <v>Minnesota 4</v>
      </c>
      <c r="B146" s="16">
        <v>4</v>
      </c>
      <c r="C146" s="93" t="s">
        <v>188</v>
      </c>
      <c r="D146" s="93" t="s">
        <v>104</v>
      </c>
      <c r="E146" s="94">
        <v>504</v>
      </c>
      <c r="F146" s="110">
        <f t="shared" si="21"/>
        <v>0</v>
      </c>
      <c r="G146" s="102">
        <f t="shared" si="22"/>
        <v>0.5357142857142857</v>
      </c>
      <c r="H146" s="110">
        <f t="shared" si="23"/>
        <v>0.5357142857142857</v>
      </c>
      <c r="I146" s="94">
        <v>774</v>
      </c>
      <c r="J146" s="102">
        <f t="shared" si="24"/>
        <v>0.1434108527131783</v>
      </c>
      <c r="K146" s="110">
        <f t="shared" si="25"/>
        <v>0.75595238095238093</v>
      </c>
      <c r="L146" s="94">
        <v>885</v>
      </c>
      <c r="M146" s="102">
        <f t="shared" si="26"/>
        <v>9.3785310734463279E-2</v>
      </c>
      <c r="N146" s="110">
        <f t="shared" si="27"/>
        <v>0.92063492063492058</v>
      </c>
      <c r="O146" s="94">
        <v>968</v>
      </c>
      <c r="P146" s="102">
        <f t="shared" si="28"/>
        <v>-3.0991735537190084E-2</v>
      </c>
      <c r="Q146" s="110">
        <f t="shared" si="29"/>
        <v>0.86111111111111116</v>
      </c>
      <c r="R146" s="94">
        <v>938</v>
      </c>
    </row>
    <row r="147" spans="1:18" x14ac:dyDescent="0.25">
      <c r="A147" s="16" t="str">
        <f t="shared" si="20"/>
        <v>Minnesota 5</v>
      </c>
      <c r="B147" s="16">
        <v>5</v>
      </c>
      <c r="C147" s="93" t="s">
        <v>185</v>
      </c>
      <c r="D147" s="93" t="s">
        <v>104</v>
      </c>
      <c r="E147" s="94">
        <v>250</v>
      </c>
      <c r="F147" s="110">
        <f t="shared" si="21"/>
        <v>0</v>
      </c>
      <c r="G147" s="102">
        <f t="shared" si="22"/>
        <v>0.45200000000000001</v>
      </c>
      <c r="H147" s="110">
        <f t="shared" si="23"/>
        <v>0.45200000000000001</v>
      </c>
      <c r="I147" s="94">
        <v>363</v>
      </c>
      <c r="J147" s="102">
        <f t="shared" si="24"/>
        <v>0.16528925619834711</v>
      </c>
      <c r="K147" s="110">
        <f t="shared" si="25"/>
        <v>0.69199999999999995</v>
      </c>
      <c r="L147" s="94">
        <v>423</v>
      </c>
      <c r="M147" s="102">
        <f t="shared" si="26"/>
        <v>6.8557919621749411E-2</v>
      </c>
      <c r="N147" s="110">
        <f t="shared" si="27"/>
        <v>0.80800000000000005</v>
      </c>
      <c r="O147" s="94">
        <v>452</v>
      </c>
      <c r="P147" s="102">
        <f t="shared" si="28"/>
        <v>9.9557522123893807E-2</v>
      </c>
      <c r="Q147" s="110">
        <f t="shared" si="29"/>
        <v>0.98799999999999999</v>
      </c>
      <c r="R147" s="94">
        <v>497</v>
      </c>
    </row>
    <row r="148" spans="1:18" x14ac:dyDescent="0.25">
      <c r="A148" s="16" t="str">
        <f t="shared" si="20"/>
        <v>Minnesota 6</v>
      </c>
      <c r="B148" s="16">
        <v>6</v>
      </c>
      <c r="C148" s="92" t="s">
        <v>189</v>
      </c>
      <c r="D148" s="93" t="s">
        <v>104</v>
      </c>
      <c r="E148" s="94">
        <v>1168</v>
      </c>
      <c r="F148" s="110">
        <f t="shared" si="21"/>
        <v>0</v>
      </c>
      <c r="G148" s="102">
        <f t="shared" si="22"/>
        <v>0.3809931506849315</v>
      </c>
      <c r="H148" s="110">
        <f t="shared" si="23"/>
        <v>0.3809931506849315</v>
      </c>
      <c r="I148" s="94">
        <v>1613</v>
      </c>
      <c r="J148" s="102">
        <f t="shared" si="24"/>
        <v>0.24364538127712337</v>
      </c>
      <c r="K148" s="110">
        <f t="shared" si="25"/>
        <v>0.71746575342465757</v>
      </c>
      <c r="L148" s="94">
        <v>2006</v>
      </c>
      <c r="M148" s="102">
        <f t="shared" si="26"/>
        <v>0.2213359920239282</v>
      </c>
      <c r="N148" s="110">
        <f t="shared" si="27"/>
        <v>1.0976027397260273</v>
      </c>
      <c r="O148" s="94">
        <v>2450</v>
      </c>
      <c r="P148" s="102">
        <f t="shared" si="28"/>
        <v>0.28244897959183674</v>
      </c>
      <c r="Q148" s="110">
        <f t="shared" si="29"/>
        <v>1.6900684931506849</v>
      </c>
      <c r="R148" s="94">
        <v>3142</v>
      </c>
    </row>
    <row r="149" spans="1:18" x14ac:dyDescent="0.25">
      <c r="A149" s="16" t="str">
        <f t="shared" si="20"/>
        <v>Mississippi 1</v>
      </c>
      <c r="B149" s="16">
        <v>1</v>
      </c>
      <c r="C149" s="92" t="s">
        <v>190</v>
      </c>
      <c r="D149" s="93" t="s">
        <v>116</v>
      </c>
      <c r="E149" s="94">
        <v>3704</v>
      </c>
      <c r="F149" s="110">
        <f t="shared" si="21"/>
        <v>0</v>
      </c>
      <c r="G149" s="102">
        <f t="shared" si="22"/>
        <v>0.44789416846652269</v>
      </c>
      <c r="H149" s="110">
        <f t="shared" si="23"/>
        <v>0.44789416846652269</v>
      </c>
      <c r="I149" s="94">
        <v>5363</v>
      </c>
      <c r="J149" s="102">
        <f t="shared" si="24"/>
        <v>0.22207719559947792</v>
      </c>
      <c r="K149" s="110">
        <f t="shared" si="25"/>
        <v>0.76943844492440605</v>
      </c>
      <c r="L149" s="94">
        <v>6554</v>
      </c>
      <c r="M149" s="102">
        <f t="shared" si="26"/>
        <v>0.18675617943240769</v>
      </c>
      <c r="N149" s="110">
        <f t="shared" si="27"/>
        <v>1.0998920086393089</v>
      </c>
      <c r="O149" s="94">
        <v>7778</v>
      </c>
      <c r="P149" s="102">
        <f t="shared" si="28"/>
        <v>0.20776549241450246</v>
      </c>
      <c r="Q149" s="110">
        <f t="shared" si="29"/>
        <v>1.5361771058315334</v>
      </c>
      <c r="R149" s="94">
        <v>9394</v>
      </c>
    </row>
    <row r="150" spans="1:18" x14ac:dyDescent="0.25">
      <c r="A150" s="16" t="str">
        <f t="shared" si="20"/>
        <v>Mississippi 2</v>
      </c>
      <c r="B150" s="16">
        <v>2</v>
      </c>
      <c r="C150" s="93" t="s">
        <v>186</v>
      </c>
      <c r="D150" s="93" t="s">
        <v>116</v>
      </c>
      <c r="E150" s="94">
        <v>1582</v>
      </c>
      <c r="F150" s="110">
        <f t="shared" si="21"/>
        <v>0</v>
      </c>
      <c r="G150" s="102">
        <f t="shared" si="22"/>
        <v>0.37231352718078381</v>
      </c>
      <c r="H150" s="110">
        <f t="shared" si="23"/>
        <v>0.37231352718078381</v>
      </c>
      <c r="I150" s="94">
        <v>2171</v>
      </c>
      <c r="J150" s="102">
        <f t="shared" si="24"/>
        <v>0.20175034546292031</v>
      </c>
      <c r="K150" s="110">
        <f t="shared" si="25"/>
        <v>0.6491782553729456</v>
      </c>
      <c r="L150" s="94">
        <v>2609</v>
      </c>
      <c r="M150" s="102">
        <f t="shared" si="26"/>
        <v>0.22039095438865466</v>
      </c>
      <c r="N150" s="110">
        <f t="shared" si="27"/>
        <v>1.0126422250316056</v>
      </c>
      <c r="O150" s="94">
        <v>3184</v>
      </c>
      <c r="P150" s="102">
        <f t="shared" si="28"/>
        <v>0.19032663316582915</v>
      </c>
      <c r="Q150" s="110">
        <f t="shared" si="29"/>
        <v>1.3957016434892542</v>
      </c>
      <c r="R150" s="94">
        <v>3790</v>
      </c>
    </row>
    <row r="151" spans="1:18" x14ac:dyDescent="0.25">
      <c r="A151" s="16" t="str">
        <f t="shared" si="20"/>
        <v>Mississippi 3</v>
      </c>
      <c r="B151" s="16">
        <v>3</v>
      </c>
      <c r="C151" s="93" t="s">
        <v>187</v>
      </c>
      <c r="D151" s="93" t="s">
        <v>116</v>
      </c>
      <c r="E151" s="94">
        <v>853</v>
      </c>
      <c r="F151" s="110">
        <f t="shared" si="21"/>
        <v>0</v>
      </c>
      <c r="G151" s="102">
        <f t="shared" si="22"/>
        <v>0.37749120750293086</v>
      </c>
      <c r="H151" s="110">
        <f t="shared" si="23"/>
        <v>0.37749120750293086</v>
      </c>
      <c r="I151" s="94">
        <v>1175</v>
      </c>
      <c r="J151" s="102">
        <f t="shared" si="24"/>
        <v>0.21702127659574469</v>
      </c>
      <c r="K151" s="110">
        <f t="shared" si="25"/>
        <v>0.67643610785463071</v>
      </c>
      <c r="L151" s="94">
        <v>1430</v>
      </c>
      <c r="M151" s="102">
        <f t="shared" si="26"/>
        <v>0.13006993006993006</v>
      </c>
      <c r="N151" s="110">
        <f t="shared" si="27"/>
        <v>0.89449003516998826</v>
      </c>
      <c r="O151" s="94">
        <v>1616</v>
      </c>
      <c r="P151" s="102">
        <f t="shared" si="28"/>
        <v>0.26856435643564358</v>
      </c>
      <c r="Q151" s="110">
        <f t="shared" si="29"/>
        <v>1.403282532239156</v>
      </c>
      <c r="R151" s="94">
        <v>2050</v>
      </c>
    </row>
    <row r="152" spans="1:18" x14ac:dyDescent="0.25">
      <c r="A152" s="16" t="str">
        <f t="shared" si="20"/>
        <v>Mississippi 4</v>
      </c>
      <c r="B152" s="16">
        <v>4</v>
      </c>
      <c r="C152" s="93" t="s">
        <v>188</v>
      </c>
      <c r="D152" s="93" t="s">
        <v>116</v>
      </c>
      <c r="E152" s="94">
        <v>512</v>
      </c>
      <c r="F152" s="110">
        <f t="shared" si="21"/>
        <v>0</v>
      </c>
      <c r="G152" s="102">
        <f t="shared" si="22"/>
        <v>0.67578125</v>
      </c>
      <c r="H152" s="110">
        <f t="shared" si="23"/>
        <v>0.67578125</v>
      </c>
      <c r="I152" s="94">
        <v>858</v>
      </c>
      <c r="J152" s="102">
        <f t="shared" si="24"/>
        <v>0.17832167832167833</v>
      </c>
      <c r="K152" s="110">
        <f t="shared" si="25"/>
        <v>0.974609375</v>
      </c>
      <c r="L152" s="94">
        <v>1011</v>
      </c>
      <c r="M152" s="102">
        <f t="shared" si="26"/>
        <v>0.228486646884273</v>
      </c>
      <c r="N152" s="110">
        <f t="shared" si="27"/>
        <v>1.42578125</v>
      </c>
      <c r="O152" s="94">
        <v>1242</v>
      </c>
      <c r="P152" s="102">
        <f t="shared" si="28"/>
        <v>0.13043478260869565</v>
      </c>
      <c r="Q152" s="110">
        <f t="shared" si="29"/>
        <v>1.7421875</v>
      </c>
      <c r="R152" s="94">
        <v>1404</v>
      </c>
    </row>
    <row r="153" spans="1:18" x14ac:dyDescent="0.25">
      <c r="A153" s="16" t="str">
        <f t="shared" si="20"/>
        <v>Mississippi 5</v>
      </c>
      <c r="B153" s="16">
        <v>5</v>
      </c>
      <c r="C153" s="93" t="s">
        <v>185</v>
      </c>
      <c r="D153" s="93" t="s">
        <v>116</v>
      </c>
      <c r="E153" s="94">
        <v>138</v>
      </c>
      <c r="F153" s="110">
        <f t="shared" si="21"/>
        <v>0</v>
      </c>
      <c r="G153" s="102">
        <f t="shared" si="22"/>
        <v>0.33333333333333331</v>
      </c>
      <c r="H153" s="110">
        <f t="shared" si="23"/>
        <v>0.33333333333333331</v>
      </c>
      <c r="I153" s="94">
        <v>184</v>
      </c>
      <c r="J153" s="102">
        <f t="shared" si="24"/>
        <v>0.2608695652173913</v>
      </c>
      <c r="K153" s="110">
        <f t="shared" si="25"/>
        <v>0.6811594202898551</v>
      </c>
      <c r="L153" s="94">
        <v>232</v>
      </c>
      <c r="M153" s="102">
        <f t="shared" si="26"/>
        <v>0.15517241379310345</v>
      </c>
      <c r="N153" s="110">
        <f t="shared" si="27"/>
        <v>0.94202898550724634</v>
      </c>
      <c r="O153" s="94">
        <v>268</v>
      </c>
      <c r="P153" s="102">
        <f t="shared" si="28"/>
        <v>0.27238805970149255</v>
      </c>
      <c r="Q153" s="110">
        <f t="shared" si="29"/>
        <v>1.4710144927536233</v>
      </c>
      <c r="R153" s="94">
        <v>341</v>
      </c>
    </row>
    <row r="154" spans="1:18" x14ac:dyDescent="0.25">
      <c r="A154" s="16" t="str">
        <f t="shared" si="20"/>
        <v>Mississippi 6</v>
      </c>
      <c r="B154" s="16">
        <v>6</v>
      </c>
      <c r="C154" s="92" t="s">
        <v>189</v>
      </c>
      <c r="D154" s="93" t="s">
        <v>116</v>
      </c>
      <c r="E154" s="94">
        <v>619</v>
      </c>
      <c r="F154" s="110">
        <f t="shared" si="21"/>
        <v>0</v>
      </c>
      <c r="G154" s="102">
        <f t="shared" si="22"/>
        <v>0.57512116316639739</v>
      </c>
      <c r="H154" s="110">
        <f t="shared" si="23"/>
        <v>0.57512116316639739</v>
      </c>
      <c r="I154" s="94">
        <v>975</v>
      </c>
      <c r="J154" s="102">
        <f t="shared" si="24"/>
        <v>0.30461538461538462</v>
      </c>
      <c r="K154" s="110">
        <f t="shared" si="25"/>
        <v>1.0549273021001615</v>
      </c>
      <c r="L154" s="94">
        <v>1272</v>
      </c>
      <c r="M154" s="102">
        <f t="shared" si="26"/>
        <v>0.1540880503144654</v>
      </c>
      <c r="N154" s="110">
        <f t="shared" si="27"/>
        <v>1.3715670436187399</v>
      </c>
      <c r="O154" s="94">
        <v>1468</v>
      </c>
      <c r="P154" s="102">
        <f t="shared" si="28"/>
        <v>0.23228882833787465</v>
      </c>
      <c r="Q154" s="110">
        <f t="shared" si="29"/>
        <v>1.9224555735056543</v>
      </c>
      <c r="R154" s="94">
        <v>1809</v>
      </c>
    </row>
    <row r="155" spans="1:18" x14ac:dyDescent="0.25">
      <c r="A155" s="16" t="str">
        <f t="shared" si="20"/>
        <v>Missouri 1</v>
      </c>
      <c r="B155" s="16">
        <v>1</v>
      </c>
      <c r="C155" s="92" t="s">
        <v>190</v>
      </c>
      <c r="D155" s="93" t="s">
        <v>105</v>
      </c>
      <c r="E155" s="94">
        <v>4160</v>
      </c>
      <c r="F155" s="110">
        <f t="shared" si="21"/>
        <v>0</v>
      </c>
      <c r="G155" s="102">
        <f t="shared" si="22"/>
        <v>0.36153846153846153</v>
      </c>
      <c r="H155" s="110">
        <f t="shared" si="23"/>
        <v>0.36153846153846153</v>
      </c>
      <c r="I155" s="94">
        <v>5664</v>
      </c>
      <c r="J155" s="102">
        <f t="shared" si="24"/>
        <v>0.23411016949152541</v>
      </c>
      <c r="K155" s="110">
        <f t="shared" si="25"/>
        <v>0.68028846153846156</v>
      </c>
      <c r="L155" s="94">
        <v>6990</v>
      </c>
      <c r="M155" s="102">
        <f t="shared" si="26"/>
        <v>0.18197424892703862</v>
      </c>
      <c r="N155" s="110">
        <f t="shared" si="27"/>
        <v>0.98605769230769236</v>
      </c>
      <c r="O155" s="94">
        <v>8262</v>
      </c>
      <c r="P155" s="102">
        <f t="shared" si="28"/>
        <v>0.20067780198499152</v>
      </c>
      <c r="Q155" s="110">
        <f t="shared" si="29"/>
        <v>1.3846153846153846</v>
      </c>
      <c r="R155" s="94">
        <v>9920</v>
      </c>
    </row>
    <row r="156" spans="1:18" x14ac:dyDescent="0.25">
      <c r="A156" s="16" t="str">
        <f t="shared" si="20"/>
        <v>Missouri 2</v>
      </c>
      <c r="B156" s="16">
        <v>2</v>
      </c>
      <c r="C156" s="93" t="s">
        <v>186</v>
      </c>
      <c r="D156" s="93" t="s">
        <v>105</v>
      </c>
      <c r="E156" s="94">
        <v>1655</v>
      </c>
      <c r="F156" s="110">
        <f t="shared" si="21"/>
        <v>0</v>
      </c>
      <c r="G156" s="102">
        <f t="shared" si="22"/>
        <v>0.45498489425981875</v>
      </c>
      <c r="H156" s="110">
        <f t="shared" si="23"/>
        <v>0.45498489425981875</v>
      </c>
      <c r="I156" s="94">
        <v>2408</v>
      </c>
      <c r="J156" s="102">
        <f t="shared" si="24"/>
        <v>0.24003322259136212</v>
      </c>
      <c r="K156" s="110">
        <f t="shared" si="25"/>
        <v>0.80422960725075532</v>
      </c>
      <c r="L156" s="94">
        <v>2986</v>
      </c>
      <c r="M156" s="102">
        <f t="shared" si="26"/>
        <v>0.10013395847287342</v>
      </c>
      <c r="N156" s="110">
        <f t="shared" si="27"/>
        <v>0.98489425981873113</v>
      </c>
      <c r="O156" s="94">
        <v>3285</v>
      </c>
      <c r="P156" s="102">
        <f t="shared" si="28"/>
        <v>0.20395738203957381</v>
      </c>
      <c r="Q156" s="110">
        <f t="shared" si="29"/>
        <v>1.3897280966767371</v>
      </c>
      <c r="R156" s="94">
        <v>3955</v>
      </c>
    </row>
    <row r="157" spans="1:18" x14ac:dyDescent="0.25">
      <c r="A157" s="16" t="str">
        <f t="shared" si="20"/>
        <v>Missouri 3</v>
      </c>
      <c r="B157" s="16">
        <v>3</v>
      </c>
      <c r="C157" s="93" t="s">
        <v>187</v>
      </c>
      <c r="D157" s="93" t="s">
        <v>105</v>
      </c>
      <c r="E157" s="94">
        <v>903</v>
      </c>
      <c r="F157" s="110">
        <f t="shared" si="21"/>
        <v>0</v>
      </c>
      <c r="G157" s="102">
        <f t="shared" si="22"/>
        <v>0.16389811738648949</v>
      </c>
      <c r="H157" s="110">
        <f t="shared" si="23"/>
        <v>0.16389811738648949</v>
      </c>
      <c r="I157" s="94">
        <v>1051</v>
      </c>
      <c r="J157" s="102">
        <f t="shared" si="24"/>
        <v>0.26831588962892483</v>
      </c>
      <c r="K157" s="110">
        <f t="shared" si="25"/>
        <v>0.47619047619047616</v>
      </c>
      <c r="L157" s="94">
        <v>1333</v>
      </c>
      <c r="M157" s="102">
        <f t="shared" si="26"/>
        <v>0.32033008252063017</v>
      </c>
      <c r="N157" s="110">
        <f t="shared" si="27"/>
        <v>0.94905869324473979</v>
      </c>
      <c r="O157" s="94">
        <v>1760</v>
      </c>
      <c r="P157" s="102">
        <f t="shared" si="28"/>
        <v>0.24147727272727273</v>
      </c>
      <c r="Q157" s="110">
        <f t="shared" si="29"/>
        <v>1.4197120708748616</v>
      </c>
      <c r="R157" s="94">
        <v>2185</v>
      </c>
    </row>
    <row r="158" spans="1:18" x14ac:dyDescent="0.25">
      <c r="A158" s="16" t="str">
        <f t="shared" si="20"/>
        <v>Missouri 4</v>
      </c>
      <c r="B158" s="16">
        <v>4</v>
      </c>
      <c r="C158" s="93" t="s">
        <v>188</v>
      </c>
      <c r="D158" s="93" t="s">
        <v>105</v>
      </c>
      <c r="E158" s="94">
        <v>543</v>
      </c>
      <c r="F158" s="110">
        <f t="shared" si="21"/>
        <v>0</v>
      </c>
      <c r="G158" s="102">
        <f t="shared" si="22"/>
        <v>0.6372007366482505</v>
      </c>
      <c r="H158" s="110">
        <f t="shared" si="23"/>
        <v>0.6372007366482505</v>
      </c>
      <c r="I158" s="94">
        <v>889</v>
      </c>
      <c r="J158" s="102">
        <f t="shared" si="24"/>
        <v>0.21597300337457817</v>
      </c>
      <c r="K158" s="110">
        <f t="shared" si="25"/>
        <v>0.99079189686924496</v>
      </c>
      <c r="L158" s="94">
        <v>1081</v>
      </c>
      <c r="M158" s="102">
        <f t="shared" si="26"/>
        <v>0.20166512488436633</v>
      </c>
      <c r="N158" s="110">
        <f t="shared" si="27"/>
        <v>1.3922651933701657</v>
      </c>
      <c r="O158" s="94">
        <v>1299</v>
      </c>
      <c r="P158" s="102">
        <f t="shared" si="28"/>
        <v>9.6997690531177835E-2</v>
      </c>
      <c r="Q158" s="110">
        <f t="shared" si="29"/>
        <v>1.6243093922651934</v>
      </c>
      <c r="R158" s="94">
        <v>1425</v>
      </c>
    </row>
    <row r="159" spans="1:18" x14ac:dyDescent="0.25">
      <c r="A159" s="16" t="str">
        <f t="shared" si="20"/>
        <v>Missouri 5</v>
      </c>
      <c r="B159" s="16">
        <v>5</v>
      </c>
      <c r="C159" s="93" t="s">
        <v>185</v>
      </c>
      <c r="D159" s="93" t="s">
        <v>105</v>
      </c>
      <c r="E159" s="94">
        <v>177</v>
      </c>
      <c r="F159" s="110">
        <f t="shared" si="21"/>
        <v>0</v>
      </c>
      <c r="G159" s="102">
        <f t="shared" si="22"/>
        <v>0.35028248587570621</v>
      </c>
      <c r="H159" s="110">
        <f t="shared" si="23"/>
        <v>0.35028248587570621</v>
      </c>
      <c r="I159" s="94">
        <v>239</v>
      </c>
      <c r="J159" s="102">
        <f t="shared" si="24"/>
        <v>0.17573221757322174</v>
      </c>
      <c r="K159" s="110">
        <f t="shared" si="25"/>
        <v>0.58757062146892658</v>
      </c>
      <c r="L159" s="94">
        <v>281</v>
      </c>
      <c r="M159" s="102">
        <f t="shared" si="26"/>
        <v>0.15302491103202848</v>
      </c>
      <c r="N159" s="110">
        <f t="shared" si="27"/>
        <v>0.83050847457627119</v>
      </c>
      <c r="O159" s="94">
        <v>324</v>
      </c>
      <c r="P159" s="102">
        <f t="shared" si="28"/>
        <v>0.18209876543209877</v>
      </c>
      <c r="Q159" s="110">
        <f t="shared" si="29"/>
        <v>1.1638418079096045</v>
      </c>
      <c r="R159" s="94">
        <v>383</v>
      </c>
    </row>
    <row r="160" spans="1:18" x14ac:dyDescent="0.25">
      <c r="A160" s="16" t="str">
        <f t="shared" si="20"/>
        <v>Missouri 6</v>
      </c>
      <c r="B160" s="16">
        <v>6</v>
      </c>
      <c r="C160" s="92" t="s">
        <v>189</v>
      </c>
      <c r="D160" s="93" t="s">
        <v>105</v>
      </c>
      <c r="E160" s="94">
        <v>882</v>
      </c>
      <c r="F160" s="110">
        <f t="shared" si="21"/>
        <v>0</v>
      </c>
      <c r="G160" s="102">
        <f t="shared" si="22"/>
        <v>0.22108843537414966</v>
      </c>
      <c r="H160" s="110">
        <f t="shared" si="23"/>
        <v>0.22108843537414966</v>
      </c>
      <c r="I160" s="94">
        <v>1077</v>
      </c>
      <c r="J160" s="102">
        <f t="shared" si="24"/>
        <v>0.21541318477251625</v>
      </c>
      <c r="K160" s="110">
        <f t="shared" si="25"/>
        <v>0.48412698412698413</v>
      </c>
      <c r="L160" s="94">
        <v>1309</v>
      </c>
      <c r="M160" s="102">
        <f t="shared" si="26"/>
        <v>0.21772345301757068</v>
      </c>
      <c r="N160" s="110">
        <f t="shared" si="27"/>
        <v>0.80725623582766437</v>
      </c>
      <c r="O160" s="94">
        <v>1594</v>
      </c>
      <c r="P160" s="102">
        <f t="shared" si="28"/>
        <v>0.2371392722710163</v>
      </c>
      <c r="Q160" s="110">
        <f t="shared" si="29"/>
        <v>1.2358276643990929</v>
      </c>
      <c r="R160" s="94">
        <v>1972</v>
      </c>
    </row>
    <row r="161" spans="1:18" x14ac:dyDescent="0.25">
      <c r="A161" s="16" t="str">
        <f t="shared" si="20"/>
        <v>Montana 1</v>
      </c>
      <c r="B161" s="16">
        <v>1</v>
      </c>
      <c r="C161" s="92" t="s">
        <v>190</v>
      </c>
      <c r="D161" s="93" t="s">
        <v>130</v>
      </c>
      <c r="E161" s="94">
        <v>3854</v>
      </c>
      <c r="F161" s="110">
        <f t="shared" si="21"/>
        <v>0</v>
      </c>
      <c r="G161" s="102">
        <f t="shared" si="22"/>
        <v>0.41152049818370523</v>
      </c>
      <c r="H161" s="110">
        <f t="shared" si="23"/>
        <v>0.41152049818370523</v>
      </c>
      <c r="I161" s="94">
        <v>5440</v>
      </c>
      <c r="J161" s="102">
        <f t="shared" si="24"/>
        <v>0.27169117647058821</v>
      </c>
      <c r="K161" s="110">
        <f t="shared" si="25"/>
        <v>0.79501816294758687</v>
      </c>
      <c r="L161" s="94">
        <v>6918</v>
      </c>
      <c r="M161" s="102">
        <f t="shared" si="26"/>
        <v>0.2059843885516045</v>
      </c>
      <c r="N161" s="110">
        <f t="shared" si="27"/>
        <v>1.1647638816813699</v>
      </c>
      <c r="O161" s="94">
        <v>8343</v>
      </c>
      <c r="P161" s="102">
        <f t="shared" si="28"/>
        <v>0.22402013664149587</v>
      </c>
      <c r="Q161" s="110">
        <f t="shared" si="29"/>
        <v>1.6497145822522055</v>
      </c>
      <c r="R161" s="94">
        <v>10212</v>
      </c>
    </row>
    <row r="162" spans="1:18" x14ac:dyDescent="0.25">
      <c r="A162" s="16" t="str">
        <f t="shared" si="20"/>
        <v>Montana 2</v>
      </c>
      <c r="B162" s="16">
        <v>2</v>
      </c>
      <c r="C162" s="93" t="s">
        <v>186</v>
      </c>
      <c r="D162" s="93" t="s">
        <v>130</v>
      </c>
      <c r="E162" s="94">
        <v>1588</v>
      </c>
      <c r="F162" s="110">
        <f t="shared" si="21"/>
        <v>0</v>
      </c>
      <c r="G162" s="102">
        <f t="shared" si="22"/>
        <v>0.45780856423173805</v>
      </c>
      <c r="H162" s="110">
        <f t="shared" si="23"/>
        <v>0.45780856423173805</v>
      </c>
      <c r="I162" s="94">
        <v>2315</v>
      </c>
      <c r="J162" s="102">
        <f t="shared" si="24"/>
        <v>0.29546436285097194</v>
      </c>
      <c r="K162" s="110">
        <f t="shared" si="25"/>
        <v>0.8885390428211587</v>
      </c>
      <c r="L162" s="94">
        <v>2999</v>
      </c>
      <c r="M162" s="102">
        <f t="shared" si="26"/>
        <v>0.21907302434144715</v>
      </c>
      <c r="N162" s="110">
        <f t="shared" si="27"/>
        <v>1.3022670025188916</v>
      </c>
      <c r="O162" s="94">
        <v>3656</v>
      </c>
      <c r="P162" s="102">
        <f t="shared" si="28"/>
        <v>0.26176148796498905</v>
      </c>
      <c r="Q162" s="110">
        <f t="shared" si="29"/>
        <v>1.9049118387909321</v>
      </c>
      <c r="R162" s="94">
        <v>4613</v>
      </c>
    </row>
    <row r="163" spans="1:18" x14ac:dyDescent="0.25">
      <c r="A163" s="16" t="str">
        <f t="shared" si="20"/>
        <v>Montana 3</v>
      </c>
      <c r="B163" s="16">
        <v>3</v>
      </c>
      <c r="C163" s="93" t="s">
        <v>187</v>
      </c>
      <c r="D163" s="93" t="s">
        <v>130</v>
      </c>
      <c r="E163" s="94">
        <v>815</v>
      </c>
      <c r="F163" s="110">
        <f t="shared" si="21"/>
        <v>0</v>
      </c>
      <c r="G163" s="102">
        <f t="shared" si="22"/>
        <v>0.43680981595092022</v>
      </c>
      <c r="H163" s="110">
        <f t="shared" si="23"/>
        <v>0.43680981595092022</v>
      </c>
      <c r="I163" s="94">
        <v>1171</v>
      </c>
      <c r="J163" s="102">
        <f t="shared" si="24"/>
        <v>0.25960717335610589</v>
      </c>
      <c r="K163" s="110">
        <f t="shared" si="25"/>
        <v>0.80981595092024539</v>
      </c>
      <c r="L163" s="94">
        <v>1475</v>
      </c>
      <c r="M163" s="102">
        <f t="shared" si="26"/>
        <v>0.21220338983050849</v>
      </c>
      <c r="N163" s="110">
        <f t="shared" si="27"/>
        <v>1.1938650306748466</v>
      </c>
      <c r="O163" s="94">
        <v>1788</v>
      </c>
      <c r="P163" s="102">
        <f t="shared" si="28"/>
        <v>0.29026845637583892</v>
      </c>
      <c r="Q163" s="110">
        <f t="shared" si="29"/>
        <v>1.830674846625767</v>
      </c>
      <c r="R163" s="94">
        <v>2307</v>
      </c>
    </row>
    <row r="164" spans="1:18" x14ac:dyDescent="0.25">
      <c r="A164" s="16" t="str">
        <f t="shared" si="20"/>
        <v>Montana 4</v>
      </c>
      <c r="B164" s="16">
        <v>4</v>
      </c>
      <c r="C164" s="93" t="s">
        <v>188</v>
      </c>
      <c r="D164" s="93" t="s">
        <v>130</v>
      </c>
      <c r="E164" s="94">
        <v>425</v>
      </c>
      <c r="F164" s="110">
        <f t="shared" si="21"/>
        <v>0</v>
      </c>
      <c r="G164" s="102">
        <f t="shared" si="22"/>
        <v>0.42823529411764705</v>
      </c>
      <c r="H164" s="110">
        <f t="shared" si="23"/>
        <v>0.42823529411764705</v>
      </c>
      <c r="I164" s="94">
        <v>607</v>
      </c>
      <c r="J164" s="102">
        <f t="shared" si="24"/>
        <v>0.29324546952224051</v>
      </c>
      <c r="K164" s="110">
        <f t="shared" si="25"/>
        <v>0.84705882352941175</v>
      </c>
      <c r="L164" s="94">
        <v>785</v>
      </c>
      <c r="M164" s="102">
        <f t="shared" si="26"/>
        <v>4.2038216560509552E-2</v>
      </c>
      <c r="N164" s="110">
        <f t="shared" si="27"/>
        <v>0.92470588235294116</v>
      </c>
      <c r="O164" s="94">
        <v>818</v>
      </c>
      <c r="P164" s="102">
        <f t="shared" si="28"/>
        <v>-6.1124694376528114E-2</v>
      </c>
      <c r="Q164" s="110">
        <f t="shared" si="29"/>
        <v>0.80705882352941172</v>
      </c>
      <c r="R164" s="94">
        <v>768</v>
      </c>
    </row>
    <row r="165" spans="1:18" x14ac:dyDescent="0.25">
      <c r="A165" s="16" t="str">
        <f t="shared" si="20"/>
        <v>Montana 5</v>
      </c>
      <c r="B165" s="16">
        <v>5</v>
      </c>
      <c r="C165" s="93" t="s">
        <v>185</v>
      </c>
      <c r="D165" s="93" t="s">
        <v>130</v>
      </c>
      <c r="E165" s="94">
        <v>211</v>
      </c>
      <c r="F165" s="110">
        <f t="shared" si="21"/>
        <v>0</v>
      </c>
      <c r="G165" s="102">
        <f t="shared" si="22"/>
        <v>0.30805687203791471</v>
      </c>
      <c r="H165" s="110">
        <f t="shared" si="23"/>
        <v>0.30805687203791471</v>
      </c>
      <c r="I165" s="94">
        <v>276</v>
      </c>
      <c r="J165" s="102">
        <f t="shared" si="24"/>
        <v>0.22826086956521738</v>
      </c>
      <c r="K165" s="110">
        <f t="shared" si="25"/>
        <v>0.60663507109004744</v>
      </c>
      <c r="L165" s="94">
        <v>339</v>
      </c>
      <c r="M165" s="102">
        <f t="shared" si="26"/>
        <v>0.19469026548672566</v>
      </c>
      <c r="N165" s="110">
        <f t="shared" si="27"/>
        <v>0.91943127962085303</v>
      </c>
      <c r="O165" s="94">
        <v>405</v>
      </c>
      <c r="P165" s="102">
        <f t="shared" si="28"/>
        <v>0.2839506172839506</v>
      </c>
      <c r="Q165" s="110">
        <f t="shared" si="29"/>
        <v>1.4644549763033174</v>
      </c>
      <c r="R165" s="94">
        <v>520</v>
      </c>
    </row>
    <row r="166" spans="1:18" x14ac:dyDescent="0.25">
      <c r="A166" s="16" t="str">
        <f t="shared" si="20"/>
        <v>Montana 6</v>
      </c>
      <c r="B166" s="16">
        <v>6</v>
      </c>
      <c r="C166" s="92" t="s">
        <v>189</v>
      </c>
      <c r="D166" s="93" t="s">
        <v>130</v>
      </c>
      <c r="E166" s="94">
        <v>815</v>
      </c>
      <c r="F166" s="110">
        <f t="shared" si="21"/>
        <v>0</v>
      </c>
      <c r="G166" s="102">
        <f t="shared" si="22"/>
        <v>0.31411042944785278</v>
      </c>
      <c r="H166" s="110">
        <f t="shared" si="23"/>
        <v>0.31411042944785278</v>
      </c>
      <c r="I166" s="94">
        <v>1071</v>
      </c>
      <c r="J166" s="102">
        <f t="shared" si="24"/>
        <v>0.23249299719887956</v>
      </c>
      <c r="K166" s="110">
        <f t="shared" si="25"/>
        <v>0.61963190184049077</v>
      </c>
      <c r="L166" s="94">
        <v>1320</v>
      </c>
      <c r="M166" s="102">
        <f t="shared" si="26"/>
        <v>0.26969696969696971</v>
      </c>
      <c r="N166" s="110">
        <f t="shared" si="27"/>
        <v>1.0564417177914109</v>
      </c>
      <c r="O166" s="94">
        <v>1676</v>
      </c>
      <c r="P166" s="102">
        <f t="shared" si="28"/>
        <v>0.19570405727923629</v>
      </c>
      <c r="Q166" s="110">
        <f t="shared" si="29"/>
        <v>1.4588957055214724</v>
      </c>
      <c r="R166" s="94">
        <v>2004</v>
      </c>
    </row>
    <row r="167" spans="1:18" x14ac:dyDescent="0.25">
      <c r="A167" s="16" t="str">
        <f t="shared" si="20"/>
        <v>Nebraska 1</v>
      </c>
      <c r="B167" s="16">
        <v>1</v>
      </c>
      <c r="C167" s="92" t="s">
        <v>190</v>
      </c>
      <c r="D167" s="93" t="s">
        <v>106</v>
      </c>
      <c r="E167" s="94">
        <v>4127</v>
      </c>
      <c r="F167" s="110">
        <f t="shared" si="21"/>
        <v>0</v>
      </c>
      <c r="G167" s="102">
        <f t="shared" si="22"/>
        <v>0.43736370244729827</v>
      </c>
      <c r="H167" s="110">
        <f t="shared" si="23"/>
        <v>0.43736370244729827</v>
      </c>
      <c r="I167" s="94">
        <v>5932</v>
      </c>
      <c r="J167" s="102">
        <f t="shared" si="24"/>
        <v>0.24831422791638572</v>
      </c>
      <c r="K167" s="110">
        <f t="shared" si="25"/>
        <v>0.79428156045553666</v>
      </c>
      <c r="L167" s="94">
        <v>7405</v>
      </c>
      <c r="M167" s="102">
        <f t="shared" si="26"/>
        <v>0.15854152599594867</v>
      </c>
      <c r="N167" s="110">
        <f t="shared" si="27"/>
        <v>1.0787496971165496</v>
      </c>
      <c r="O167" s="94">
        <v>8579</v>
      </c>
      <c r="P167" s="102">
        <f t="shared" si="28"/>
        <v>0.22555076349224851</v>
      </c>
      <c r="Q167" s="110">
        <f t="shared" si="29"/>
        <v>1.5476132784104677</v>
      </c>
      <c r="R167" s="94">
        <v>10514</v>
      </c>
    </row>
    <row r="168" spans="1:18" x14ac:dyDescent="0.25">
      <c r="A168" s="16" t="str">
        <f t="shared" si="20"/>
        <v>Nebraska 2</v>
      </c>
      <c r="B168" s="16">
        <v>2</v>
      </c>
      <c r="C168" s="93" t="s">
        <v>186</v>
      </c>
      <c r="D168" s="93" t="s">
        <v>106</v>
      </c>
      <c r="E168" s="94">
        <v>1692</v>
      </c>
      <c r="F168" s="110">
        <f t="shared" si="21"/>
        <v>0</v>
      </c>
      <c r="G168" s="102">
        <f t="shared" si="22"/>
        <v>0.43439716312056736</v>
      </c>
      <c r="H168" s="110">
        <f t="shared" si="23"/>
        <v>0.43439716312056736</v>
      </c>
      <c r="I168" s="94">
        <v>2427</v>
      </c>
      <c r="J168" s="102">
        <f t="shared" si="24"/>
        <v>0.24515863205603625</v>
      </c>
      <c r="K168" s="110">
        <f t="shared" si="25"/>
        <v>0.78605200945626474</v>
      </c>
      <c r="L168" s="94">
        <v>3022</v>
      </c>
      <c r="M168" s="102">
        <f t="shared" si="26"/>
        <v>9.8610191925876903E-2</v>
      </c>
      <c r="N168" s="110">
        <f t="shared" si="27"/>
        <v>0.9621749408983451</v>
      </c>
      <c r="O168" s="94">
        <v>3320</v>
      </c>
      <c r="P168" s="102">
        <f t="shared" si="28"/>
        <v>0.29728915662650601</v>
      </c>
      <c r="Q168" s="110">
        <f t="shared" si="29"/>
        <v>1.5455082742316786</v>
      </c>
      <c r="R168" s="94">
        <v>4307</v>
      </c>
    </row>
    <row r="169" spans="1:18" x14ac:dyDescent="0.25">
      <c r="A169" s="16" t="str">
        <f t="shared" si="20"/>
        <v>Nebraska 3</v>
      </c>
      <c r="B169" s="16">
        <v>3</v>
      </c>
      <c r="C169" s="93" t="s">
        <v>187</v>
      </c>
      <c r="D169" s="93" t="s">
        <v>106</v>
      </c>
      <c r="E169" s="94">
        <v>836</v>
      </c>
      <c r="F169" s="110">
        <f t="shared" si="21"/>
        <v>0</v>
      </c>
      <c r="G169" s="102">
        <f t="shared" si="22"/>
        <v>0.45574162679425839</v>
      </c>
      <c r="H169" s="110">
        <f t="shared" si="23"/>
        <v>0.45574162679425839</v>
      </c>
      <c r="I169" s="94">
        <v>1217</v>
      </c>
      <c r="J169" s="102">
        <f t="shared" si="24"/>
        <v>0.27773212818405918</v>
      </c>
      <c r="K169" s="110">
        <f t="shared" si="25"/>
        <v>0.86004784688995217</v>
      </c>
      <c r="L169" s="94">
        <v>1555</v>
      </c>
      <c r="M169" s="102">
        <f t="shared" si="26"/>
        <v>0.21414790996784566</v>
      </c>
      <c r="N169" s="110">
        <f t="shared" si="27"/>
        <v>1.2583732057416268</v>
      </c>
      <c r="O169" s="94">
        <v>1888</v>
      </c>
      <c r="P169" s="102">
        <f t="shared" si="28"/>
        <v>0.2711864406779661</v>
      </c>
      <c r="Q169" s="110">
        <f t="shared" si="29"/>
        <v>1.8708133971291867</v>
      </c>
      <c r="R169" s="94">
        <v>2400</v>
      </c>
    </row>
    <row r="170" spans="1:18" x14ac:dyDescent="0.25">
      <c r="A170" s="16" t="str">
        <f t="shared" si="20"/>
        <v>Nebraska 4</v>
      </c>
      <c r="B170" s="16">
        <v>4</v>
      </c>
      <c r="C170" s="93" t="s">
        <v>188</v>
      </c>
      <c r="D170" s="93" t="s">
        <v>106</v>
      </c>
      <c r="E170" s="94">
        <v>541</v>
      </c>
      <c r="F170" s="110">
        <f t="shared" si="21"/>
        <v>0</v>
      </c>
      <c r="G170" s="102">
        <f t="shared" si="22"/>
        <v>0.53419593345656191</v>
      </c>
      <c r="H170" s="110">
        <f t="shared" si="23"/>
        <v>0.53419593345656191</v>
      </c>
      <c r="I170" s="94">
        <v>830</v>
      </c>
      <c r="J170" s="102">
        <f t="shared" si="24"/>
        <v>0.25662650602409637</v>
      </c>
      <c r="K170" s="110">
        <f t="shared" si="25"/>
        <v>0.92791127541589646</v>
      </c>
      <c r="L170" s="94">
        <v>1043</v>
      </c>
      <c r="M170" s="102">
        <f t="shared" si="26"/>
        <v>0.20134228187919462</v>
      </c>
      <c r="N170" s="110">
        <f t="shared" si="27"/>
        <v>1.3160813308687616</v>
      </c>
      <c r="O170" s="94">
        <v>1253</v>
      </c>
      <c r="P170" s="102">
        <f t="shared" si="28"/>
        <v>0</v>
      </c>
      <c r="Q170" s="110">
        <f t="shared" si="29"/>
        <v>1.3160813308687616</v>
      </c>
      <c r="R170" s="94">
        <v>1253</v>
      </c>
    </row>
    <row r="171" spans="1:18" x14ac:dyDescent="0.25">
      <c r="A171" s="16" t="str">
        <f t="shared" si="20"/>
        <v>Nebraska 5</v>
      </c>
      <c r="B171" s="16">
        <v>5</v>
      </c>
      <c r="C171" s="93" t="s">
        <v>185</v>
      </c>
      <c r="D171" s="93" t="s">
        <v>106</v>
      </c>
      <c r="E171" s="94">
        <v>193</v>
      </c>
      <c r="F171" s="110">
        <f t="shared" si="21"/>
        <v>0</v>
      </c>
      <c r="G171" s="102">
        <f t="shared" si="22"/>
        <v>0.29015544041450775</v>
      </c>
      <c r="H171" s="110">
        <f t="shared" si="23"/>
        <v>0.29015544041450775</v>
      </c>
      <c r="I171" s="94">
        <v>249</v>
      </c>
      <c r="J171" s="102">
        <f t="shared" si="24"/>
        <v>0.26104417670682734</v>
      </c>
      <c r="K171" s="110">
        <f t="shared" si="25"/>
        <v>0.62694300518134716</v>
      </c>
      <c r="L171" s="94">
        <v>314</v>
      </c>
      <c r="M171" s="102">
        <f t="shared" si="26"/>
        <v>0.1178343949044586</v>
      </c>
      <c r="N171" s="110">
        <f t="shared" si="27"/>
        <v>0.81865284974093266</v>
      </c>
      <c r="O171" s="94">
        <v>351</v>
      </c>
      <c r="P171" s="102">
        <f t="shared" si="28"/>
        <v>0.20227920227920229</v>
      </c>
      <c r="Q171" s="110">
        <f t="shared" si="29"/>
        <v>1.1865284974093264</v>
      </c>
      <c r="R171" s="94">
        <v>422</v>
      </c>
    </row>
    <row r="172" spans="1:18" x14ac:dyDescent="0.25">
      <c r="A172" s="16" t="str">
        <f t="shared" si="20"/>
        <v>Nebraska 6</v>
      </c>
      <c r="B172" s="16">
        <v>6</v>
      </c>
      <c r="C172" s="92" t="s">
        <v>189</v>
      </c>
      <c r="D172" s="93" t="s">
        <v>106</v>
      </c>
      <c r="E172" s="94">
        <v>865</v>
      </c>
      <c r="F172" s="110">
        <f t="shared" si="21"/>
        <v>0</v>
      </c>
      <c r="G172" s="102">
        <f t="shared" si="22"/>
        <v>0.39768786127167632</v>
      </c>
      <c r="H172" s="110">
        <f t="shared" si="23"/>
        <v>0.39768786127167632</v>
      </c>
      <c r="I172" s="94">
        <v>1209</v>
      </c>
      <c r="J172" s="102">
        <f t="shared" si="24"/>
        <v>0.21670802315963605</v>
      </c>
      <c r="K172" s="110">
        <f t="shared" si="25"/>
        <v>0.70057803468208091</v>
      </c>
      <c r="L172" s="94">
        <v>1471</v>
      </c>
      <c r="M172" s="102">
        <f t="shared" si="26"/>
        <v>0.20122365737593473</v>
      </c>
      <c r="N172" s="110">
        <f t="shared" si="27"/>
        <v>1.0427745664739885</v>
      </c>
      <c r="O172" s="94">
        <v>1767</v>
      </c>
      <c r="P172" s="102">
        <f t="shared" si="28"/>
        <v>0.20656479909451048</v>
      </c>
      <c r="Q172" s="110">
        <f t="shared" si="29"/>
        <v>1.4647398843930637</v>
      </c>
      <c r="R172" s="94">
        <v>2132</v>
      </c>
    </row>
    <row r="173" spans="1:18" x14ac:dyDescent="0.25">
      <c r="A173" s="16" t="str">
        <f t="shared" si="20"/>
        <v>Nevada 1</v>
      </c>
      <c r="B173" s="16">
        <v>1</v>
      </c>
      <c r="C173" s="92" t="s">
        <v>190</v>
      </c>
      <c r="D173" s="93" t="s">
        <v>137</v>
      </c>
      <c r="E173" s="94">
        <v>2864</v>
      </c>
      <c r="F173" s="110">
        <f t="shared" si="21"/>
        <v>0</v>
      </c>
      <c r="G173" s="102">
        <f t="shared" si="22"/>
        <v>0.43610335195530725</v>
      </c>
      <c r="H173" s="110">
        <f t="shared" si="23"/>
        <v>0.43610335195530725</v>
      </c>
      <c r="I173" s="94">
        <v>4113</v>
      </c>
      <c r="J173" s="102">
        <f t="shared" si="24"/>
        <v>0.18939946511062486</v>
      </c>
      <c r="K173" s="110">
        <f t="shared" si="25"/>
        <v>0.70810055865921784</v>
      </c>
      <c r="L173" s="94">
        <v>4892</v>
      </c>
      <c r="M173" s="102">
        <f t="shared" si="26"/>
        <v>0.20870809484873262</v>
      </c>
      <c r="N173" s="110">
        <f t="shared" si="27"/>
        <v>1.0645949720670391</v>
      </c>
      <c r="O173" s="94">
        <v>5913</v>
      </c>
      <c r="P173" s="102">
        <f t="shared" si="28"/>
        <v>0.20277354980551326</v>
      </c>
      <c r="Q173" s="110">
        <f t="shared" si="29"/>
        <v>1.4832402234636872</v>
      </c>
      <c r="R173" s="94">
        <v>7112</v>
      </c>
    </row>
    <row r="174" spans="1:18" x14ac:dyDescent="0.25">
      <c r="A174" s="16" t="str">
        <f t="shared" si="20"/>
        <v>Nevada 2</v>
      </c>
      <c r="B174" s="16">
        <v>2</v>
      </c>
      <c r="C174" s="93" t="s">
        <v>186</v>
      </c>
      <c r="D174" s="93" t="s">
        <v>137</v>
      </c>
      <c r="E174" s="94">
        <v>1079</v>
      </c>
      <c r="F174" s="110">
        <f t="shared" si="21"/>
        <v>0</v>
      </c>
      <c r="G174" s="102">
        <f t="shared" si="22"/>
        <v>0.42910101946246526</v>
      </c>
      <c r="H174" s="110">
        <f t="shared" si="23"/>
        <v>0.42910101946246526</v>
      </c>
      <c r="I174" s="94">
        <v>1542</v>
      </c>
      <c r="J174" s="102">
        <f t="shared" si="24"/>
        <v>0.26588845654993515</v>
      </c>
      <c r="K174" s="110">
        <f t="shared" si="25"/>
        <v>0.809082483781279</v>
      </c>
      <c r="L174" s="94">
        <v>1952</v>
      </c>
      <c r="M174" s="102">
        <f t="shared" si="26"/>
        <v>0.22182377049180327</v>
      </c>
      <c r="N174" s="110">
        <f t="shared" si="27"/>
        <v>1.2103799814643188</v>
      </c>
      <c r="O174" s="94">
        <v>2385</v>
      </c>
      <c r="P174" s="102">
        <f t="shared" si="28"/>
        <v>0.1811320754716981</v>
      </c>
      <c r="Q174" s="110">
        <f t="shared" si="29"/>
        <v>1.6107506950880446</v>
      </c>
      <c r="R174" s="94">
        <v>2817</v>
      </c>
    </row>
    <row r="175" spans="1:18" x14ac:dyDescent="0.25">
      <c r="A175" s="16" t="str">
        <f t="shared" si="20"/>
        <v>Nevada 3</v>
      </c>
      <c r="B175" s="16">
        <v>3</v>
      </c>
      <c r="C175" s="93" t="s">
        <v>187</v>
      </c>
      <c r="D175" s="93" t="s">
        <v>137</v>
      </c>
      <c r="E175" s="94">
        <v>1057</v>
      </c>
      <c r="F175" s="110">
        <f t="shared" si="21"/>
        <v>0</v>
      </c>
      <c r="G175" s="102">
        <f t="shared" si="22"/>
        <v>0.46263008514664145</v>
      </c>
      <c r="H175" s="110">
        <f t="shared" si="23"/>
        <v>0.46263008514664145</v>
      </c>
      <c r="I175" s="94">
        <v>1546</v>
      </c>
      <c r="J175" s="102">
        <f t="shared" si="24"/>
        <v>5.8214747736093142E-2</v>
      </c>
      <c r="K175" s="110">
        <f t="shared" si="25"/>
        <v>0.54777672658467358</v>
      </c>
      <c r="L175" s="94">
        <v>1636</v>
      </c>
      <c r="M175" s="102">
        <f t="shared" si="26"/>
        <v>0.16687041564792177</v>
      </c>
      <c r="N175" s="110">
        <f t="shared" si="27"/>
        <v>0.8060548722800378</v>
      </c>
      <c r="O175" s="94">
        <v>1909</v>
      </c>
      <c r="P175" s="102">
        <f t="shared" si="28"/>
        <v>0.20534311157674176</v>
      </c>
      <c r="Q175" s="110">
        <f t="shared" si="29"/>
        <v>1.1769157994323558</v>
      </c>
      <c r="R175" s="94">
        <v>2301</v>
      </c>
    </row>
    <row r="176" spans="1:18" x14ac:dyDescent="0.25">
      <c r="A176" s="16" t="str">
        <f t="shared" si="20"/>
        <v>Nevada 4</v>
      </c>
      <c r="B176" s="16">
        <v>4</v>
      </c>
      <c r="C176" s="93" t="s">
        <v>188</v>
      </c>
      <c r="D176" s="93" t="s">
        <v>137</v>
      </c>
      <c r="E176" s="94">
        <v>529</v>
      </c>
      <c r="F176" s="110">
        <f t="shared" si="21"/>
        <v>0</v>
      </c>
      <c r="G176" s="102">
        <f t="shared" si="22"/>
        <v>0.50661625708884683</v>
      </c>
      <c r="H176" s="110">
        <f t="shared" si="23"/>
        <v>0.50661625708884683</v>
      </c>
      <c r="I176" s="94">
        <v>797</v>
      </c>
      <c r="J176" s="102">
        <f t="shared" si="24"/>
        <v>0.12547051442910917</v>
      </c>
      <c r="K176" s="110">
        <f t="shared" si="25"/>
        <v>0.69565217391304346</v>
      </c>
      <c r="L176" s="94">
        <v>897</v>
      </c>
      <c r="M176" s="102">
        <f t="shared" si="26"/>
        <v>0.19843924191750278</v>
      </c>
      <c r="N176" s="110">
        <f t="shared" si="27"/>
        <v>1.0321361058601135</v>
      </c>
      <c r="O176" s="94">
        <v>1075</v>
      </c>
      <c r="P176" s="102">
        <f t="shared" si="28"/>
        <v>0.14976744186046512</v>
      </c>
      <c r="Q176" s="110">
        <f t="shared" si="29"/>
        <v>1.33648393194707</v>
      </c>
      <c r="R176" s="94">
        <v>1236</v>
      </c>
    </row>
    <row r="177" spans="1:18" x14ac:dyDescent="0.25">
      <c r="A177" s="16" t="str">
        <f t="shared" si="20"/>
        <v>Nevada 5</v>
      </c>
      <c r="B177" s="16">
        <v>5</v>
      </c>
      <c r="C177" s="93" t="s">
        <v>185</v>
      </c>
      <c r="D177" s="93" t="s">
        <v>137</v>
      </c>
      <c r="E177" s="94">
        <v>230</v>
      </c>
      <c r="F177" s="110">
        <f t="shared" si="21"/>
        <v>0</v>
      </c>
      <c r="G177" s="102">
        <f t="shared" si="22"/>
        <v>0.30434782608695654</v>
      </c>
      <c r="H177" s="110">
        <f t="shared" si="23"/>
        <v>0.30434782608695654</v>
      </c>
      <c r="I177" s="94">
        <v>300</v>
      </c>
      <c r="J177" s="102">
        <f t="shared" si="24"/>
        <v>8.3333333333333329E-2</v>
      </c>
      <c r="K177" s="110">
        <f t="shared" si="25"/>
        <v>0.41304347826086957</v>
      </c>
      <c r="L177" s="94">
        <v>325</v>
      </c>
      <c r="M177" s="102">
        <f t="shared" si="26"/>
        <v>0.22769230769230769</v>
      </c>
      <c r="N177" s="110">
        <f t="shared" si="27"/>
        <v>0.73478260869565215</v>
      </c>
      <c r="O177" s="94">
        <v>399</v>
      </c>
      <c r="P177" s="102">
        <f t="shared" si="28"/>
        <v>9.5238095238095233E-2</v>
      </c>
      <c r="Q177" s="110">
        <f t="shared" si="29"/>
        <v>0.9</v>
      </c>
      <c r="R177" s="94">
        <v>437</v>
      </c>
    </row>
    <row r="178" spans="1:18" x14ac:dyDescent="0.25">
      <c r="A178" s="16" t="str">
        <f t="shared" si="20"/>
        <v>Nevada 6</v>
      </c>
      <c r="B178" s="16">
        <v>6</v>
      </c>
      <c r="C178" s="92" t="s">
        <v>189</v>
      </c>
      <c r="D178" s="93" t="s">
        <v>137</v>
      </c>
      <c r="E178" s="94">
        <v>498</v>
      </c>
      <c r="F178" s="110">
        <f t="shared" si="21"/>
        <v>0</v>
      </c>
      <c r="G178" s="102">
        <f t="shared" si="22"/>
        <v>0.45582329317269077</v>
      </c>
      <c r="H178" s="110">
        <f t="shared" si="23"/>
        <v>0.45582329317269077</v>
      </c>
      <c r="I178" s="94">
        <v>725</v>
      </c>
      <c r="J178" s="102">
        <f t="shared" si="24"/>
        <v>0.35034482758620689</v>
      </c>
      <c r="K178" s="110">
        <f t="shared" si="25"/>
        <v>0.96586345381526106</v>
      </c>
      <c r="L178" s="94">
        <v>979</v>
      </c>
      <c r="M178" s="102">
        <f t="shared" si="26"/>
        <v>0.24616956077630234</v>
      </c>
      <c r="N178" s="110">
        <f t="shared" si="27"/>
        <v>1.4497991967871486</v>
      </c>
      <c r="O178" s="94">
        <v>1220</v>
      </c>
      <c r="P178" s="102">
        <f t="shared" si="28"/>
        <v>0.27622950819672132</v>
      </c>
      <c r="Q178" s="110">
        <f t="shared" si="29"/>
        <v>2.1265060240963853</v>
      </c>
      <c r="R178" s="94">
        <v>1557</v>
      </c>
    </row>
    <row r="179" spans="1:18" x14ac:dyDescent="0.25">
      <c r="A179" s="16" t="str">
        <f t="shared" si="20"/>
        <v>New Hampshire 1</v>
      </c>
      <c r="B179" s="16">
        <v>1</v>
      </c>
      <c r="C179" s="92" t="s">
        <v>190</v>
      </c>
      <c r="D179" s="93" t="s">
        <v>85</v>
      </c>
      <c r="E179" s="94">
        <v>4236</v>
      </c>
      <c r="F179" s="110">
        <f t="shared" si="21"/>
        <v>0</v>
      </c>
      <c r="G179" s="102">
        <f t="shared" si="22"/>
        <v>0.48371104815864024</v>
      </c>
      <c r="H179" s="110">
        <f t="shared" si="23"/>
        <v>0.48371104815864024</v>
      </c>
      <c r="I179" s="94">
        <v>6285</v>
      </c>
      <c r="J179" s="102">
        <f t="shared" si="24"/>
        <v>0.34351630867143995</v>
      </c>
      <c r="K179" s="110">
        <f t="shared" si="25"/>
        <v>0.9933899905571294</v>
      </c>
      <c r="L179" s="94">
        <v>8444</v>
      </c>
      <c r="M179" s="102">
        <f t="shared" si="26"/>
        <v>0.15608716248223592</v>
      </c>
      <c r="N179" s="110">
        <f t="shared" si="27"/>
        <v>1.3045325779036827</v>
      </c>
      <c r="O179" s="94">
        <v>9762</v>
      </c>
      <c r="P179" s="102">
        <f t="shared" si="28"/>
        <v>0.20815406678959231</v>
      </c>
      <c r="Q179" s="110">
        <f t="shared" si="29"/>
        <v>1.7842304060434373</v>
      </c>
      <c r="R179" s="94">
        <v>11794</v>
      </c>
    </row>
    <row r="180" spans="1:18" x14ac:dyDescent="0.25">
      <c r="A180" s="16" t="str">
        <f t="shared" si="20"/>
        <v>New Hampshire 2</v>
      </c>
      <c r="B180" s="16">
        <v>2</v>
      </c>
      <c r="C180" s="93" t="s">
        <v>186</v>
      </c>
      <c r="D180" s="93" t="s">
        <v>85</v>
      </c>
      <c r="E180" s="94">
        <v>1356</v>
      </c>
      <c r="F180" s="110">
        <f t="shared" si="21"/>
        <v>0</v>
      </c>
      <c r="G180" s="102">
        <f t="shared" si="22"/>
        <v>0.61504424778761058</v>
      </c>
      <c r="H180" s="110">
        <f t="shared" si="23"/>
        <v>0.61504424778761058</v>
      </c>
      <c r="I180" s="94">
        <v>2190</v>
      </c>
      <c r="J180" s="102">
        <f t="shared" si="24"/>
        <v>0.5127853881278539</v>
      </c>
      <c r="K180" s="110">
        <f t="shared" si="25"/>
        <v>1.4432153392330382</v>
      </c>
      <c r="L180" s="94">
        <v>3313</v>
      </c>
      <c r="M180" s="102">
        <f t="shared" si="26"/>
        <v>0.13552671294898883</v>
      </c>
      <c r="N180" s="110">
        <f t="shared" si="27"/>
        <v>1.7743362831858407</v>
      </c>
      <c r="O180" s="94">
        <v>3762</v>
      </c>
      <c r="P180" s="102">
        <f t="shared" si="28"/>
        <v>0.24003189792663476</v>
      </c>
      <c r="Q180" s="110">
        <f t="shared" si="29"/>
        <v>2.4402654867256639</v>
      </c>
      <c r="R180" s="94">
        <v>4665</v>
      </c>
    </row>
    <row r="181" spans="1:18" x14ac:dyDescent="0.25">
      <c r="A181" s="16" t="str">
        <f t="shared" si="20"/>
        <v>New Hampshire 3</v>
      </c>
      <c r="B181" s="16">
        <v>3</v>
      </c>
      <c r="C181" s="93" t="s">
        <v>187</v>
      </c>
      <c r="D181" s="93" t="s">
        <v>85</v>
      </c>
      <c r="E181" s="94">
        <v>1139</v>
      </c>
      <c r="F181" s="110">
        <f t="shared" si="21"/>
        <v>0</v>
      </c>
      <c r="G181" s="102">
        <f t="shared" si="22"/>
        <v>0.31343283582089554</v>
      </c>
      <c r="H181" s="110">
        <f t="shared" si="23"/>
        <v>0.31343283582089554</v>
      </c>
      <c r="I181" s="94">
        <v>1496</v>
      </c>
      <c r="J181" s="102">
        <f t="shared" si="24"/>
        <v>0.303475935828877</v>
      </c>
      <c r="K181" s="110">
        <f t="shared" si="25"/>
        <v>0.71202809482001761</v>
      </c>
      <c r="L181" s="94">
        <v>1950</v>
      </c>
      <c r="M181" s="102">
        <f t="shared" si="26"/>
        <v>0.1082051282051282</v>
      </c>
      <c r="N181" s="110">
        <f t="shared" si="27"/>
        <v>0.89727831431079896</v>
      </c>
      <c r="O181" s="94">
        <v>2161</v>
      </c>
      <c r="P181" s="102">
        <f t="shared" si="28"/>
        <v>0.20222119389171681</v>
      </c>
      <c r="Q181" s="110">
        <f t="shared" si="29"/>
        <v>1.2809482001755925</v>
      </c>
      <c r="R181" s="94">
        <v>2598</v>
      </c>
    </row>
    <row r="182" spans="1:18" x14ac:dyDescent="0.25">
      <c r="A182" s="16" t="str">
        <f t="shared" si="20"/>
        <v>New Hampshire 4</v>
      </c>
      <c r="B182" s="16">
        <v>4</v>
      </c>
      <c r="C182" s="93" t="s">
        <v>188</v>
      </c>
      <c r="D182" s="93" t="s">
        <v>85</v>
      </c>
      <c r="E182" s="94">
        <v>528</v>
      </c>
      <c r="F182" s="110">
        <f t="shared" si="21"/>
        <v>0</v>
      </c>
      <c r="G182" s="102">
        <f t="shared" si="22"/>
        <v>0.74242424242424243</v>
      </c>
      <c r="H182" s="110">
        <f t="shared" si="23"/>
        <v>0.74242424242424243</v>
      </c>
      <c r="I182" s="94">
        <v>920</v>
      </c>
      <c r="J182" s="102">
        <f t="shared" si="24"/>
        <v>0.1358695652173913</v>
      </c>
      <c r="K182" s="110">
        <f t="shared" si="25"/>
        <v>0.97916666666666663</v>
      </c>
      <c r="L182" s="94">
        <v>1045</v>
      </c>
      <c r="M182" s="102">
        <f t="shared" si="26"/>
        <v>0.21052631578947367</v>
      </c>
      <c r="N182" s="110">
        <f t="shared" si="27"/>
        <v>1.3958333333333333</v>
      </c>
      <c r="O182" s="94">
        <v>1265</v>
      </c>
      <c r="P182" s="102">
        <f t="shared" si="28"/>
        <v>5.5335968379446642E-3</v>
      </c>
      <c r="Q182" s="110">
        <f t="shared" si="29"/>
        <v>1.4090909090909092</v>
      </c>
      <c r="R182" s="94">
        <v>1272</v>
      </c>
    </row>
    <row r="183" spans="1:18" x14ac:dyDescent="0.25">
      <c r="A183" s="16" t="str">
        <f t="shared" si="20"/>
        <v>New Hampshire 5</v>
      </c>
      <c r="B183" s="16">
        <v>5</v>
      </c>
      <c r="C183" s="93" t="s">
        <v>185</v>
      </c>
      <c r="D183" s="93" t="s">
        <v>85</v>
      </c>
      <c r="E183" s="94">
        <v>251</v>
      </c>
      <c r="F183" s="110">
        <f t="shared" si="21"/>
        <v>0</v>
      </c>
      <c r="G183" s="102">
        <f t="shared" si="22"/>
        <v>0.60159362549800799</v>
      </c>
      <c r="H183" s="110">
        <f t="shared" si="23"/>
        <v>0.60159362549800799</v>
      </c>
      <c r="I183" s="94">
        <v>402</v>
      </c>
      <c r="J183" s="102">
        <f t="shared" si="24"/>
        <v>0.24378109452736318</v>
      </c>
      <c r="K183" s="110">
        <f t="shared" si="25"/>
        <v>0.99203187250996017</v>
      </c>
      <c r="L183" s="94">
        <v>500</v>
      </c>
      <c r="M183" s="102">
        <f t="shared" si="26"/>
        <v>0.156</v>
      </c>
      <c r="N183" s="110">
        <f t="shared" si="27"/>
        <v>1.3027888446215139</v>
      </c>
      <c r="O183" s="94">
        <v>578</v>
      </c>
      <c r="P183" s="102">
        <f t="shared" si="28"/>
        <v>0.12110726643598616</v>
      </c>
      <c r="Q183" s="110">
        <f t="shared" si="29"/>
        <v>1.5816733067729083</v>
      </c>
      <c r="R183" s="94">
        <v>648</v>
      </c>
    </row>
    <row r="184" spans="1:18" x14ac:dyDescent="0.25">
      <c r="A184" s="16" t="str">
        <f t="shared" si="20"/>
        <v>New Hampshire 6</v>
      </c>
      <c r="B184" s="16">
        <v>6</v>
      </c>
      <c r="C184" s="92" t="s">
        <v>189</v>
      </c>
      <c r="D184" s="93" t="s">
        <v>85</v>
      </c>
      <c r="E184" s="94">
        <v>962</v>
      </c>
      <c r="F184" s="110">
        <f t="shared" si="21"/>
        <v>0</v>
      </c>
      <c r="G184" s="102">
        <f t="shared" si="22"/>
        <v>0.32744282744282743</v>
      </c>
      <c r="H184" s="110">
        <f t="shared" si="23"/>
        <v>0.32744282744282743</v>
      </c>
      <c r="I184" s="94">
        <v>1277</v>
      </c>
      <c r="J184" s="102">
        <f t="shared" si="24"/>
        <v>0.28112764291307751</v>
      </c>
      <c r="K184" s="110">
        <f t="shared" si="25"/>
        <v>0.70062370062370061</v>
      </c>
      <c r="L184" s="94">
        <v>1636</v>
      </c>
      <c r="M184" s="102">
        <f t="shared" si="26"/>
        <v>0.22004889975550121</v>
      </c>
      <c r="N184" s="110">
        <f t="shared" si="27"/>
        <v>1.0748440748440748</v>
      </c>
      <c r="O184" s="94">
        <v>1996</v>
      </c>
      <c r="P184" s="102">
        <f t="shared" si="28"/>
        <v>0.30811623246492986</v>
      </c>
      <c r="Q184" s="110">
        <f t="shared" si="29"/>
        <v>1.7141372141372142</v>
      </c>
      <c r="R184" s="94">
        <v>2611</v>
      </c>
    </row>
    <row r="185" spans="1:18" x14ac:dyDescent="0.25">
      <c r="A185" s="16" t="str">
        <f t="shared" si="20"/>
        <v>New Jersey 1</v>
      </c>
      <c r="B185" s="16">
        <v>1</v>
      </c>
      <c r="C185" s="92" t="s">
        <v>190</v>
      </c>
      <c r="D185" s="93" t="s">
        <v>92</v>
      </c>
      <c r="E185" s="94">
        <v>4730</v>
      </c>
      <c r="F185" s="110">
        <f t="shared" si="21"/>
        <v>0</v>
      </c>
      <c r="G185" s="102">
        <f t="shared" si="22"/>
        <v>0.36511627906976746</v>
      </c>
      <c r="H185" s="110">
        <f t="shared" si="23"/>
        <v>0.36511627906976746</v>
      </c>
      <c r="I185" s="94">
        <v>6457</v>
      </c>
      <c r="J185" s="102">
        <f t="shared" si="24"/>
        <v>0.21031438748644882</v>
      </c>
      <c r="K185" s="110">
        <f t="shared" si="25"/>
        <v>0.65221987315010566</v>
      </c>
      <c r="L185" s="94">
        <v>7815</v>
      </c>
      <c r="M185" s="102">
        <f t="shared" si="26"/>
        <v>0.21330774152271273</v>
      </c>
      <c r="N185" s="110">
        <f t="shared" si="27"/>
        <v>1.0046511627906978</v>
      </c>
      <c r="O185" s="94">
        <v>9482</v>
      </c>
      <c r="P185" s="102">
        <f t="shared" si="28"/>
        <v>0.25142375026365743</v>
      </c>
      <c r="Q185" s="110">
        <f t="shared" si="29"/>
        <v>1.5086680761099365</v>
      </c>
      <c r="R185" s="94">
        <v>11866</v>
      </c>
    </row>
    <row r="186" spans="1:18" x14ac:dyDescent="0.25">
      <c r="A186" s="16" t="str">
        <f t="shared" si="20"/>
        <v>New Jersey 2</v>
      </c>
      <c r="B186" s="16">
        <v>2</v>
      </c>
      <c r="C186" s="93" t="s">
        <v>186</v>
      </c>
      <c r="D186" s="93" t="s">
        <v>92</v>
      </c>
      <c r="E186" s="94">
        <v>1570</v>
      </c>
      <c r="F186" s="110">
        <f t="shared" si="21"/>
        <v>0</v>
      </c>
      <c r="G186" s="102">
        <f t="shared" si="22"/>
        <v>0.3019108280254777</v>
      </c>
      <c r="H186" s="110">
        <f t="shared" si="23"/>
        <v>0.3019108280254777</v>
      </c>
      <c r="I186" s="94">
        <v>2044</v>
      </c>
      <c r="J186" s="102">
        <f t="shared" si="24"/>
        <v>0.24021526418786693</v>
      </c>
      <c r="K186" s="110">
        <f t="shared" si="25"/>
        <v>0.61464968152866239</v>
      </c>
      <c r="L186" s="94">
        <v>2535</v>
      </c>
      <c r="M186" s="102">
        <f t="shared" si="26"/>
        <v>0.21656804733727811</v>
      </c>
      <c r="N186" s="110">
        <f t="shared" si="27"/>
        <v>0.96433121019108281</v>
      </c>
      <c r="O186" s="94">
        <v>3084</v>
      </c>
      <c r="P186" s="102">
        <f t="shared" si="28"/>
        <v>0.34079118028534372</v>
      </c>
      <c r="Q186" s="110">
        <f t="shared" si="29"/>
        <v>1.6337579617834395</v>
      </c>
      <c r="R186" s="94">
        <v>4135</v>
      </c>
    </row>
    <row r="187" spans="1:18" x14ac:dyDescent="0.25">
      <c r="A187" s="16" t="str">
        <f t="shared" si="20"/>
        <v>New Jersey 3</v>
      </c>
      <c r="B187" s="16">
        <v>3</v>
      </c>
      <c r="C187" s="93" t="s">
        <v>187</v>
      </c>
      <c r="D187" s="93" t="s">
        <v>92</v>
      </c>
      <c r="E187" s="94">
        <v>1225</v>
      </c>
      <c r="F187" s="110">
        <f t="shared" si="21"/>
        <v>0</v>
      </c>
      <c r="G187" s="102">
        <f t="shared" si="22"/>
        <v>0.30122448979591837</v>
      </c>
      <c r="H187" s="110">
        <f t="shared" si="23"/>
        <v>0.30122448979591837</v>
      </c>
      <c r="I187" s="94">
        <v>1594</v>
      </c>
      <c r="J187" s="102">
        <f t="shared" si="24"/>
        <v>0.26223337515683814</v>
      </c>
      <c r="K187" s="110">
        <f t="shared" si="25"/>
        <v>0.64244897959183678</v>
      </c>
      <c r="L187" s="94">
        <v>2012</v>
      </c>
      <c r="M187" s="102">
        <f t="shared" si="26"/>
        <v>0.26789264413518887</v>
      </c>
      <c r="N187" s="110">
        <f t="shared" si="27"/>
        <v>1.0824489795918368</v>
      </c>
      <c r="O187" s="94">
        <v>2551</v>
      </c>
      <c r="P187" s="102">
        <f t="shared" si="28"/>
        <v>0.23872990983927872</v>
      </c>
      <c r="Q187" s="110">
        <f t="shared" si="29"/>
        <v>1.5795918367346939</v>
      </c>
      <c r="R187" s="94">
        <v>3160</v>
      </c>
    </row>
    <row r="188" spans="1:18" x14ac:dyDescent="0.25">
      <c r="A188" s="16" t="str">
        <f t="shared" si="20"/>
        <v>New Jersey 4</v>
      </c>
      <c r="B188" s="16">
        <v>4</v>
      </c>
      <c r="C188" s="93" t="s">
        <v>188</v>
      </c>
      <c r="D188" s="93" t="s">
        <v>92</v>
      </c>
      <c r="E188" s="94">
        <v>669</v>
      </c>
      <c r="F188" s="110">
        <f t="shared" si="21"/>
        <v>0</v>
      </c>
      <c r="G188" s="102">
        <f t="shared" si="22"/>
        <v>0.66965620328849029</v>
      </c>
      <c r="H188" s="110">
        <f t="shared" si="23"/>
        <v>0.66965620328849029</v>
      </c>
      <c r="I188" s="94">
        <v>1117</v>
      </c>
      <c r="J188" s="102">
        <f t="shared" si="24"/>
        <v>8.4153983885407346E-2</v>
      </c>
      <c r="K188" s="110">
        <f t="shared" si="25"/>
        <v>0.81016442451420034</v>
      </c>
      <c r="L188" s="94">
        <v>1211</v>
      </c>
      <c r="M188" s="102">
        <f t="shared" si="26"/>
        <v>0.19570602807597026</v>
      </c>
      <c r="N188" s="110">
        <f t="shared" si="27"/>
        <v>1.1644245142002989</v>
      </c>
      <c r="O188" s="94">
        <v>1448</v>
      </c>
      <c r="P188" s="102">
        <f t="shared" si="28"/>
        <v>0.16988950276243095</v>
      </c>
      <c r="Q188" s="110">
        <f t="shared" si="29"/>
        <v>1.5321375186846038</v>
      </c>
      <c r="R188" s="94">
        <v>1694</v>
      </c>
    </row>
    <row r="189" spans="1:18" x14ac:dyDescent="0.25">
      <c r="A189" s="16" t="str">
        <f t="shared" si="20"/>
        <v>New Jersey 5</v>
      </c>
      <c r="B189" s="16">
        <v>5</v>
      </c>
      <c r="C189" s="93" t="s">
        <v>185</v>
      </c>
      <c r="D189" s="93" t="s">
        <v>92</v>
      </c>
      <c r="E189" s="94">
        <v>261</v>
      </c>
      <c r="F189" s="110">
        <f t="shared" si="21"/>
        <v>0</v>
      </c>
      <c r="G189" s="102">
        <f t="shared" si="22"/>
        <v>0.36398467432950193</v>
      </c>
      <c r="H189" s="110">
        <f t="shared" si="23"/>
        <v>0.36398467432950193</v>
      </c>
      <c r="I189" s="94">
        <v>356</v>
      </c>
      <c r="J189" s="102">
        <f t="shared" si="24"/>
        <v>0.11235955056179775</v>
      </c>
      <c r="K189" s="110">
        <f t="shared" si="25"/>
        <v>0.51724137931034486</v>
      </c>
      <c r="L189" s="94">
        <v>396</v>
      </c>
      <c r="M189" s="102">
        <f t="shared" si="26"/>
        <v>0.13383838383838384</v>
      </c>
      <c r="N189" s="110">
        <f t="shared" si="27"/>
        <v>0.72030651340996166</v>
      </c>
      <c r="O189" s="94">
        <v>449</v>
      </c>
      <c r="P189" s="102">
        <f t="shared" si="28"/>
        <v>4.0089086859688199E-2</v>
      </c>
      <c r="Q189" s="110">
        <f t="shared" si="29"/>
        <v>0.78927203065134099</v>
      </c>
      <c r="R189" s="94">
        <v>467</v>
      </c>
    </row>
    <row r="190" spans="1:18" x14ac:dyDescent="0.25">
      <c r="A190" s="16" t="str">
        <f t="shared" si="20"/>
        <v>New Jersey 6</v>
      </c>
      <c r="B190" s="16">
        <v>6</v>
      </c>
      <c r="C190" s="92" t="s">
        <v>189</v>
      </c>
      <c r="D190" s="93" t="s">
        <v>92</v>
      </c>
      <c r="E190" s="94">
        <v>1005</v>
      </c>
      <c r="F190" s="110">
        <f t="shared" si="21"/>
        <v>0</v>
      </c>
      <c r="G190" s="102">
        <f t="shared" si="22"/>
        <v>0.33930348258706466</v>
      </c>
      <c r="H190" s="110">
        <f t="shared" si="23"/>
        <v>0.33930348258706466</v>
      </c>
      <c r="I190" s="94">
        <v>1346</v>
      </c>
      <c r="J190" s="102">
        <f t="shared" si="24"/>
        <v>0.23402674591381872</v>
      </c>
      <c r="K190" s="110">
        <f t="shared" si="25"/>
        <v>0.6527363184079602</v>
      </c>
      <c r="L190" s="94">
        <v>1661</v>
      </c>
      <c r="M190" s="102">
        <f t="shared" si="26"/>
        <v>0.17399157134256471</v>
      </c>
      <c r="N190" s="110">
        <f t="shared" si="27"/>
        <v>0.94029850746268662</v>
      </c>
      <c r="O190" s="94">
        <v>1950</v>
      </c>
      <c r="P190" s="102">
        <f t="shared" si="28"/>
        <v>0.23589743589743589</v>
      </c>
      <c r="Q190" s="110">
        <f t="shared" si="29"/>
        <v>1.3980099502487562</v>
      </c>
      <c r="R190" s="94">
        <v>2410</v>
      </c>
    </row>
    <row r="191" spans="1:18" x14ac:dyDescent="0.25">
      <c r="A191" s="16" t="str">
        <f t="shared" si="20"/>
        <v>New Mexico 1</v>
      </c>
      <c r="B191" s="16">
        <v>1</v>
      </c>
      <c r="C191" s="92" t="s">
        <v>190</v>
      </c>
      <c r="D191" s="93" t="s">
        <v>124</v>
      </c>
      <c r="E191" s="94">
        <v>3463</v>
      </c>
      <c r="F191" s="110">
        <f t="shared" si="21"/>
        <v>0</v>
      </c>
      <c r="G191" s="102">
        <f t="shared" si="22"/>
        <v>0.47444412359226107</v>
      </c>
      <c r="H191" s="110">
        <f t="shared" si="23"/>
        <v>0.47444412359226107</v>
      </c>
      <c r="I191" s="94">
        <v>5106</v>
      </c>
      <c r="J191" s="102">
        <f t="shared" si="24"/>
        <v>0.25930278104191146</v>
      </c>
      <c r="K191" s="110">
        <f t="shared" si="25"/>
        <v>0.85677158533063813</v>
      </c>
      <c r="L191" s="94">
        <v>6430</v>
      </c>
      <c r="M191" s="102">
        <f t="shared" si="26"/>
        <v>0.15349922239502334</v>
      </c>
      <c r="N191" s="110">
        <f t="shared" si="27"/>
        <v>1.1417845798440658</v>
      </c>
      <c r="O191" s="94">
        <v>7417</v>
      </c>
      <c r="P191" s="102">
        <f t="shared" si="28"/>
        <v>0.2002157206417689</v>
      </c>
      <c r="Q191" s="110">
        <f t="shared" si="29"/>
        <v>1.5706035229569737</v>
      </c>
      <c r="R191" s="94">
        <v>8902</v>
      </c>
    </row>
    <row r="192" spans="1:18" x14ac:dyDescent="0.25">
      <c r="A192" s="16" t="str">
        <f t="shared" si="20"/>
        <v>New Mexico 2</v>
      </c>
      <c r="B192" s="16">
        <v>2</v>
      </c>
      <c r="C192" s="93" t="s">
        <v>186</v>
      </c>
      <c r="D192" s="93" t="s">
        <v>124</v>
      </c>
      <c r="E192" s="94">
        <v>1384</v>
      </c>
      <c r="F192" s="110">
        <f t="shared" si="21"/>
        <v>0</v>
      </c>
      <c r="G192" s="102">
        <f t="shared" si="22"/>
        <v>0.42991329479768786</v>
      </c>
      <c r="H192" s="110">
        <f t="shared" si="23"/>
        <v>0.42991329479768786</v>
      </c>
      <c r="I192" s="94">
        <v>1979</v>
      </c>
      <c r="J192" s="102">
        <f t="shared" si="24"/>
        <v>0.36483072258716526</v>
      </c>
      <c r="K192" s="110">
        <f t="shared" si="25"/>
        <v>0.95158959537572252</v>
      </c>
      <c r="L192" s="94">
        <v>2701</v>
      </c>
      <c r="M192" s="102">
        <f t="shared" si="26"/>
        <v>0.17437985931136615</v>
      </c>
      <c r="N192" s="110">
        <f t="shared" si="27"/>
        <v>1.2919075144508672</v>
      </c>
      <c r="O192" s="94">
        <v>3172</v>
      </c>
      <c r="P192" s="102">
        <f t="shared" si="28"/>
        <v>0.24842370744010089</v>
      </c>
      <c r="Q192" s="110">
        <f t="shared" si="29"/>
        <v>1.8612716763005781</v>
      </c>
      <c r="R192" s="94">
        <v>3960</v>
      </c>
    </row>
    <row r="193" spans="1:18" x14ac:dyDescent="0.25">
      <c r="A193" s="16" t="str">
        <f t="shared" si="20"/>
        <v>New Mexico 3</v>
      </c>
      <c r="B193" s="16">
        <v>3</v>
      </c>
      <c r="C193" s="93" t="s">
        <v>187</v>
      </c>
      <c r="D193" s="93" t="s">
        <v>124</v>
      </c>
      <c r="E193" s="94">
        <v>799</v>
      </c>
      <c r="F193" s="110">
        <f t="shared" si="21"/>
        <v>0</v>
      </c>
      <c r="G193" s="102">
        <f t="shared" si="22"/>
        <v>0.34418022528160203</v>
      </c>
      <c r="H193" s="110">
        <f t="shared" si="23"/>
        <v>0.34418022528160203</v>
      </c>
      <c r="I193" s="94">
        <v>1074</v>
      </c>
      <c r="J193" s="102">
        <f t="shared" si="24"/>
        <v>0.27560521415270017</v>
      </c>
      <c r="K193" s="110">
        <f t="shared" si="25"/>
        <v>0.71464330413016275</v>
      </c>
      <c r="L193" s="94">
        <v>1370</v>
      </c>
      <c r="M193" s="102">
        <f t="shared" si="26"/>
        <v>0.14233576642335766</v>
      </c>
      <c r="N193" s="110">
        <f t="shared" si="27"/>
        <v>0.95869837296620775</v>
      </c>
      <c r="O193" s="94">
        <v>1565</v>
      </c>
      <c r="P193" s="102">
        <f t="shared" si="28"/>
        <v>0.12715654952076677</v>
      </c>
      <c r="Q193" s="110">
        <f t="shared" si="29"/>
        <v>1.2077596996245306</v>
      </c>
      <c r="R193" s="94">
        <v>1764</v>
      </c>
    </row>
    <row r="194" spans="1:18" x14ac:dyDescent="0.25">
      <c r="A194" s="16" t="str">
        <f t="shared" si="20"/>
        <v>New Mexico 4</v>
      </c>
      <c r="B194" s="16">
        <v>4</v>
      </c>
      <c r="C194" s="93" t="s">
        <v>188</v>
      </c>
      <c r="D194" s="93" t="s">
        <v>124</v>
      </c>
      <c r="E194" s="94">
        <v>423</v>
      </c>
      <c r="F194" s="110">
        <f t="shared" si="21"/>
        <v>0</v>
      </c>
      <c r="G194" s="102">
        <f t="shared" si="22"/>
        <v>0.45626477541371158</v>
      </c>
      <c r="H194" s="110">
        <f t="shared" si="23"/>
        <v>0.45626477541371158</v>
      </c>
      <c r="I194" s="94">
        <v>616</v>
      </c>
      <c r="J194" s="102">
        <f t="shared" si="24"/>
        <v>0.13636363636363635</v>
      </c>
      <c r="K194" s="110">
        <f t="shared" si="25"/>
        <v>0.65484633569739947</v>
      </c>
      <c r="L194" s="94">
        <v>700</v>
      </c>
      <c r="M194" s="102">
        <f t="shared" si="26"/>
        <v>0.12142857142857143</v>
      </c>
      <c r="N194" s="110">
        <f t="shared" si="27"/>
        <v>0.85579196217494091</v>
      </c>
      <c r="O194" s="94">
        <v>785</v>
      </c>
      <c r="P194" s="102">
        <f t="shared" si="28"/>
        <v>0.14777070063694267</v>
      </c>
      <c r="Q194" s="110">
        <f t="shared" si="29"/>
        <v>1.1300236406619386</v>
      </c>
      <c r="R194" s="94">
        <v>901</v>
      </c>
    </row>
    <row r="195" spans="1:18" x14ac:dyDescent="0.25">
      <c r="A195" s="16" t="str">
        <f t="shared" si="20"/>
        <v>New Mexico 5</v>
      </c>
      <c r="B195" s="16">
        <v>5</v>
      </c>
      <c r="C195" s="93" t="s">
        <v>185</v>
      </c>
      <c r="D195" s="93" t="s">
        <v>124</v>
      </c>
      <c r="E195" s="94">
        <v>174</v>
      </c>
      <c r="F195" s="110">
        <f t="shared" si="21"/>
        <v>0</v>
      </c>
      <c r="G195" s="102">
        <f t="shared" si="22"/>
        <v>0.40804597701149425</v>
      </c>
      <c r="H195" s="110">
        <f t="shared" si="23"/>
        <v>0.40804597701149425</v>
      </c>
      <c r="I195" s="94">
        <v>245</v>
      </c>
      <c r="J195" s="102">
        <f t="shared" si="24"/>
        <v>0.26530612244897961</v>
      </c>
      <c r="K195" s="110">
        <f t="shared" si="25"/>
        <v>0.7816091954022989</v>
      </c>
      <c r="L195" s="94">
        <v>310</v>
      </c>
      <c r="M195" s="102">
        <f t="shared" si="26"/>
        <v>0.2</v>
      </c>
      <c r="N195" s="110">
        <f t="shared" si="27"/>
        <v>1.1379310344827587</v>
      </c>
      <c r="O195" s="94">
        <v>372</v>
      </c>
      <c r="P195" s="102">
        <f t="shared" si="28"/>
        <v>9.1397849462365593E-2</v>
      </c>
      <c r="Q195" s="110">
        <f t="shared" si="29"/>
        <v>1.3333333333333333</v>
      </c>
      <c r="R195" s="94">
        <v>406</v>
      </c>
    </row>
    <row r="196" spans="1:18" x14ac:dyDescent="0.25">
      <c r="A196" s="16" t="str">
        <f t="shared" si="20"/>
        <v>New Mexico 6</v>
      </c>
      <c r="B196" s="16">
        <v>6</v>
      </c>
      <c r="C196" s="92" t="s">
        <v>189</v>
      </c>
      <c r="D196" s="93" t="s">
        <v>124</v>
      </c>
      <c r="E196" s="94">
        <v>683</v>
      </c>
      <c r="F196" s="110">
        <f t="shared" si="21"/>
        <v>0</v>
      </c>
      <c r="G196" s="102">
        <f t="shared" si="22"/>
        <v>0.74524158125915085</v>
      </c>
      <c r="H196" s="110">
        <f t="shared" si="23"/>
        <v>0.74524158125915085</v>
      </c>
      <c r="I196" s="94">
        <v>1192</v>
      </c>
      <c r="J196" s="102">
        <f t="shared" si="24"/>
        <v>0.13171140939597314</v>
      </c>
      <c r="K196" s="110">
        <f t="shared" si="25"/>
        <v>0.97510980966325034</v>
      </c>
      <c r="L196" s="94">
        <v>1349</v>
      </c>
      <c r="M196" s="102">
        <f t="shared" si="26"/>
        <v>0.12898443291326908</v>
      </c>
      <c r="N196" s="110">
        <f t="shared" si="27"/>
        <v>1.2298682284040996</v>
      </c>
      <c r="O196" s="94">
        <v>1523</v>
      </c>
      <c r="P196" s="102">
        <f t="shared" si="28"/>
        <v>0.22849638870650033</v>
      </c>
      <c r="Q196" s="110">
        <f t="shared" si="29"/>
        <v>1.7393850658857979</v>
      </c>
      <c r="R196" s="94">
        <v>1871</v>
      </c>
    </row>
    <row r="197" spans="1:18" x14ac:dyDescent="0.25">
      <c r="A197" s="16" t="str">
        <f t="shared" ref="A197:A260" si="30">CONCATENATE(D197, " ", B197)</f>
        <v>New York 1</v>
      </c>
      <c r="B197" s="16">
        <v>1</v>
      </c>
      <c r="C197" s="92" t="s">
        <v>190</v>
      </c>
      <c r="D197" s="93" t="s">
        <v>93</v>
      </c>
      <c r="E197" s="94">
        <v>5023</v>
      </c>
      <c r="F197" s="110">
        <f t="shared" ref="F197:F260" si="31">E197-E197</f>
        <v>0</v>
      </c>
      <c r="G197" s="102">
        <f t="shared" ref="G197:G260" si="32">(I197-E197)/E197</f>
        <v>0.40354369898467052</v>
      </c>
      <c r="H197" s="110">
        <f t="shared" ref="H197:H260" si="33">(I197-E197)/E197</f>
        <v>0.40354369898467052</v>
      </c>
      <c r="I197" s="94">
        <v>7050</v>
      </c>
      <c r="J197" s="102">
        <f t="shared" ref="J197:J260" si="34">((L197-I197)/I197)</f>
        <v>0.2424113475177305</v>
      </c>
      <c r="K197" s="110">
        <f t="shared" ref="K197:K260" si="35">(L197-E197)/E197</f>
        <v>0.74377861835556436</v>
      </c>
      <c r="L197" s="94">
        <v>8759</v>
      </c>
      <c r="M197" s="102">
        <f t="shared" ref="M197:M260" si="36">(O197-L197)/L197</f>
        <v>0.17650416714236786</v>
      </c>
      <c r="N197" s="110">
        <f t="shared" ref="N197:N260" si="37">(O197-E197)/E197</f>
        <v>1.0515628110690822</v>
      </c>
      <c r="O197" s="94">
        <v>10305</v>
      </c>
      <c r="P197" s="102">
        <f t="shared" ref="P197:P260" si="38">(R197-O197)/O197</f>
        <v>0.35924308588064047</v>
      </c>
      <c r="Q197" s="110">
        <f t="shared" ref="Q197:Q260" si="39">(R197-E197)/E197</f>
        <v>1.7885725661955008</v>
      </c>
      <c r="R197" s="94">
        <v>14007</v>
      </c>
    </row>
    <row r="198" spans="1:18" x14ac:dyDescent="0.25">
      <c r="A198" s="16" t="str">
        <f t="shared" si="30"/>
        <v>New York 2</v>
      </c>
      <c r="B198" s="16">
        <v>2</v>
      </c>
      <c r="C198" s="93" t="s">
        <v>186</v>
      </c>
      <c r="D198" s="93" t="s">
        <v>93</v>
      </c>
      <c r="E198" s="94">
        <v>1816</v>
      </c>
      <c r="F198" s="110">
        <f t="shared" si="31"/>
        <v>0</v>
      </c>
      <c r="G198" s="102">
        <f t="shared" si="32"/>
        <v>0.37004405286343611</v>
      </c>
      <c r="H198" s="110">
        <f t="shared" si="33"/>
        <v>0.37004405286343611</v>
      </c>
      <c r="I198" s="94">
        <v>2488</v>
      </c>
      <c r="J198" s="102">
        <f t="shared" si="34"/>
        <v>0.27733118971061094</v>
      </c>
      <c r="K198" s="110">
        <f t="shared" si="35"/>
        <v>0.75</v>
      </c>
      <c r="L198" s="94">
        <v>3178</v>
      </c>
      <c r="M198" s="102">
        <f t="shared" si="36"/>
        <v>0.17998741346758967</v>
      </c>
      <c r="N198" s="110">
        <f t="shared" si="37"/>
        <v>1.0649779735682818</v>
      </c>
      <c r="O198" s="94">
        <v>3750</v>
      </c>
      <c r="P198" s="102">
        <f t="shared" si="38"/>
        <v>0.46666666666666667</v>
      </c>
      <c r="Q198" s="110">
        <f t="shared" si="39"/>
        <v>2.0286343612334803</v>
      </c>
      <c r="R198" s="94">
        <v>5500</v>
      </c>
    </row>
    <row r="199" spans="1:18" x14ac:dyDescent="0.25">
      <c r="A199" s="16" t="str">
        <f t="shared" si="30"/>
        <v>New York 3</v>
      </c>
      <c r="B199" s="16">
        <v>3</v>
      </c>
      <c r="C199" s="93" t="s">
        <v>187</v>
      </c>
      <c r="D199" s="93" t="s">
        <v>93</v>
      </c>
      <c r="E199" s="94">
        <v>1003</v>
      </c>
      <c r="F199" s="110">
        <f t="shared" si="31"/>
        <v>0</v>
      </c>
      <c r="G199" s="102">
        <f t="shared" si="32"/>
        <v>0.357926221335992</v>
      </c>
      <c r="H199" s="110">
        <f t="shared" si="33"/>
        <v>0.357926221335992</v>
      </c>
      <c r="I199" s="94">
        <v>1362</v>
      </c>
      <c r="J199" s="102">
        <f t="shared" si="34"/>
        <v>0.2261380323054332</v>
      </c>
      <c r="K199" s="110">
        <f t="shared" si="35"/>
        <v>0.66500498504486538</v>
      </c>
      <c r="L199" s="94">
        <v>1670</v>
      </c>
      <c r="M199" s="102">
        <f t="shared" si="36"/>
        <v>0.16107784431137726</v>
      </c>
      <c r="N199" s="110">
        <f t="shared" si="37"/>
        <v>0.93320039880358918</v>
      </c>
      <c r="O199" s="94">
        <v>1939</v>
      </c>
      <c r="P199" s="102">
        <f t="shared" si="38"/>
        <v>0.24909747292418771</v>
      </c>
      <c r="Q199" s="110">
        <f t="shared" si="39"/>
        <v>1.4147557328015952</v>
      </c>
      <c r="R199" s="94">
        <v>2422</v>
      </c>
    </row>
    <row r="200" spans="1:18" x14ac:dyDescent="0.25">
      <c r="A200" s="16" t="str">
        <f t="shared" si="30"/>
        <v>New York 4</v>
      </c>
      <c r="B200" s="16">
        <v>4</v>
      </c>
      <c r="C200" s="93" t="s">
        <v>188</v>
      </c>
      <c r="D200" s="93" t="s">
        <v>93</v>
      </c>
      <c r="E200" s="94">
        <v>589</v>
      </c>
      <c r="F200" s="110">
        <f t="shared" si="31"/>
        <v>0</v>
      </c>
      <c r="G200" s="102">
        <f t="shared" si="32"/>
        <v>0.735144312393888</v>
      </c>
      <c r="H200" s="110">
        <f t="shared" si="33"/>
        <v>0.735144312393888</v>
      </c>
      <c r="I200" s="94">
        <v>1022</v>
      </c>
      <c r="J200" s="102">
        <f t="shared" si="34"/>
        <v>0.22015655577299412</v>
      </c>
      <c r="K200" s="110">
        <f t="shared" si="35"/>
        <v>1.1171477079796266</v>
      </c>
      <c r="L200" s="94">
        <v>1247</v>
      </c>
      <c r="M200" s="102">
        <f t="shared" si="36"/>
        <v>0.26784282277465921</v>
      </c>
      <c r="N200" s="110">
        <f t="shared" si="37"/>
        <v>1.6842105263157894</v>
      </c>
      <c r="O200" s="94">
        <v>1581</v>
      </c>
      <c r="P200" s="102">
        <f t="shared" si="38"/>
        <v>0.20556609740670462</v>
      </c>
      <c r="Q200" s="110">
        <f t="shared" si="39"/>
        <v>2.235993208828523</v>
      </c>
      <c r="R200" s="94">
        <v>1906</v>
      </c>
    </row>
    <row r="201" spans="1:18" x14ac:dyDescent="0.25">
      <c r="A201" s="16" t="str">
        <f t="shared" si="30"/>
        <v>New York 5</v>
      </c>
      <c r="B201" s="16">
        <v>5</v>
      </c>
      <c r="C201" s="93" t="s">
        <v>185</v>
      </c>
      <c r="D201" s="93" t="s">
        <v>93</v>
      </c>
      <c r="E201" s="94">
        <v>213</v>
      </c>
      <c r="F201" s="110">
        <f t="shared" si="31"/>
        <v>0</v>
      </c>
      <c r="G201" s="102">
        <f t="shared" si="32"/>
        <v>0.42723004694835681</v>
      </c>
      <c r="H201" s="110">
        <f t="shared" si="33"/>
        <v>0.42723004694835681</v>
      </c>
      <c r="I201" s="94">
        <v>304</v>
      </c>
      <c r="J201" s="102">
        <f t="shared" si="34"/>
        <v>0.15789473684210525</v>
      </c>
      <c r="K201" s="110">
        <f t="shared" si="35"/>
        <v>0.65258215962441313</v>
      </c>
      <c r="L201" s="94">
        <v>352</v>
      </c>
      <c r="M201" s="102">
        <f t="shared" si="36"/>
        <v>7.3863636363636367E-2</v>
      </c>
      <c r="N201" s="110">
        <f t="shared" si="37"/>
        <v>0.77464788732394363</v>
      </c>
      <c r="O201" s="94">
        <v>378</v>
      </c>
      <c r="P201" s="102">
        <f t="shared" si="38"/>
        <v>0.10582010582010581</v>
      </c>
      <c r="Q201" s="110">
        <f t="shared" si="39"/>
        <v>0.96244131455399062</v>
      </c>
      <c r="R201" s="94">
        <v>418</v>
      </c>
    </row>
    <row r="202" spans="1:18" x14ac:dyDescent="0.25">
      <c r="A202" s="16" t="str">
        <f t="shared" si="30"/>
        <v>New York 6</v>
      </c>
      <c r="B202" s="16">
        <v>6</v>
      </c>
      <c r="C202" s="92" t="s">
        <v>189</v>
      </c>
      <c r="D202" s="93" t="s">
        <v>93</v>
      </c>
      <c r="E202" s="94">
        <v>1402</v>
      </c>
      <c r="F202" s="110">
        <f t="shared" si="31"/>
        <v>0</v>
      </c>
      <c r="G202" s="102">
        <f t="shared" si="32"/>
        <v>0.33666191155492153</v>
      </c>
      <c r="H202" s="110">
        <f t="shared" si="33"/>
        <v>0.33666191155492153</v>
      </c>
      <c r="I202" s="94">
        <v>1874</v>
      </c>
      <c r="J202" s="102">
        <f t="shared" si="34"/>
        <v>0.23372465314834578</v>
      </c>
      <c r="K202" s="110">
        <f t="shared" si="35"/>
        <v>0.64907275320970048</v>
      </c>
      <c r="L202" s="94">
        <v>2312</v>
      </c>
      <c r="M202" s="102">
        <f t="shared" si="36"/>
        <v>0.14922145328719724</v>
      </c>
      <c r="N202" s="110">
        <f t="shared" si="37"/>
        <v>0.89514978601997142</v>
      </c>
      <c r="O202" s="94">
        <v>2657</v>
      </c>
      <c r="P202" s="102">
        <f t="shared" si="38"/>
        <v>0.41550621001129096</v>
      </c>
      <c r="Q202" s="110">
        <f t="shared" si="39"/>
        <v>1.6825962910128387</v>
      </c>
      <c r="R202" s="94">
        <v>3761</v>
      </c>
    </row>
    <row r="203" spans="1:18" x14ac:dyDescent="0.25">
      <c r="A203" s="16" t="str">
        <f t="shared" si="30"/>
        <v>North Carolina 1</v>
      </c>
      <c r="B203" s="16">
        <v>1</v>
      </c>
      <c r="C203" s="92" t="s">
        <v>190</v>
      </c>
      <c r="D203" s="93" t="s">
        <v>117</v>
      </c>
      <c r="E203" s="94">
        <v>3949</v>
      </c>
      <c r="F203" s="110">
        <f t="shared" si="31"/>
        <v>0</v>
      </c>
      <c r="G203" s="102">
        <f t="shared" si="32"/>
        <v>0.4033932641174981</v>
      </c>
      <c r="H203" s="110">
        <f t="shared" si="33"/>
        <v>0.4033932641174981</v>
      </c>
      <c r="I203" s="94">
        <v>5542</v>
      </c>
      <c r="J203" s="102">
        <f t="shared" si="34"/>
        <v>0.17610970768675568</v>
      </c>
      <c r="K203" s="110">
        <f t="shared" si="35"/>
        <v>0.65054444163079261</v>
      </c>
      <c r="L203" s="94">
        <v>6518</v>
      </c>
      <c r="M203" s="102">
        <f t="shared" si="36"/>
        <v>0.16508131328628414</v>
      </c>
      <c r="N203" s="110">
        <f t="shared" si="37"/>
        <v>0.92301848569258038</v>
      </c>
      <c r="O203" s="94">
        <v>7594</v>
      </c>
      <c r="P203" s="102">
        <f t="shared" si="38"/>
        <v>0.17434816960758492</v>
      </c>
      <c r="Q203" s="110">
        <f t="shared" si="39"/>
        <v>1.2582932387946315</v>
      </c>
      <c r="R203" s="94">
        <v>8918</v>
      </c>
    </row>
    <row r="204" spans="1:18" x14ac:dyDescent="0.25">
      <c r="A204" s="16" t="str">
        <f t="shared" si="30"/>
        <v>North Carolina 2</v>
      </c>
      <c r="B204" s="16">
        <v>2</v>
      </c>
      <c r="C204" s="93" t="s">
        <v>186</v>
      </c>
      <c r="D204" s="93" t="s">
        <v>117</v>
      </c>
      <c r="E204" s="94">
        <v>1472</v>
      </c>
      <c r="F204" s="110">
        <f t="shared" si="31"/>
        <v>0</v>
      </c>
      <c r="G204" s="102">
        <f t="shared" si="32"/>
        <v>0.35190217391304346</v>
      </c>
      <c r="H204" s="110">
        <f t="shared" si="33"/>
        <v>0.35190217391304346</v>
      </c>
      <c r="I204" s="94">
        <v>1990</v>
      </c>
      <c r="J204" s="102">
        <f t="shared" si="34"/>
        <v>0.19346733668341709</v>
      </c>
      <c r="K204" s="110">
        <f t="shared" si="35"/>
        <v>0.61345108695652173</v>
      </c>
      <c r="L204" s="94">
        <v>2375</v>
      </c>
      <c r="M204" s="102">
        <f t="shared" si="36"/>
        <v>0.1831578947368421</v>
      </c>
      <c r="N204" s="110">
        <f t="shared" si="37"/>
        <v>0.90896739130434778</v>
      </c>
      <c r="O204" s="94">
        <v>2810</v>
      </c>
      <c r="P204" s="102">
        <f t="shared" si="38"/>
        <v>0.18327402135231316</v>
      </c>
      <c r="Q204" s="110">
        <f t="shared" si="39"/>
        <v>1.2588315217391304</v>
      </c>
      <c r="R204" s="94">
        <v>3325</v>
      </c>
    </row>
    <row r="205" spans="1:18" x14ac:dyDescent="0.25">
      <c r="A205" s="16" t="str">
        <f t="shared" si="30"/>
        <v>North Carolina 3</v>
      </c>
      <c r="B205" s="16">
        <v>3</v>
      </c>
      <c r="C205" s="93" t="s">
        <v>187</v>
      </c>
      <c r="D205" s="93" t="s">
        <v>117</v>
      </c>
      <c r="E205" s="94">
        <v>913</v>
      </c>
      <c r="F205" s="110">
        <f t="shared" si="31"/>
        <v>0</v>
      </c>
      <c r="G205" s="102">
        <f t="shared" si="32"/>
        <v>0.36473165388828038</v>
      </c>
      <c r="H205" s="110">
        <f t="shared" si="33"/>
        <v>0.36473165388828038</v>
      </c>
      <c r="I205" s="94">
        <v>1246</v>
      </c>
      <c r="J205" s="102">
        <f t="shared" si="34"/>
        <v>0.14285714285714285</v>
      </c>
      <c r="K205" s="110">
        <f t="shared" si="35"/>
        <v>0.55969331872946326</v>
      </c>
      <c r="L205" s="94">
        <v>1424</v>
      </c>
      <c r="M205" s="102">
        <f t="shared" si="36"/>
        <v>0.22120786516853932</v>
      </c>
      <c r="N205" s="110">
        <f t="shared" si="37"/>
        <v>0.904709748083242</v>
      </c>
      <c r="O205" s="94">
        <v>1739</v>
      </c>
      <c r="P205" s="102">
        <f t="shared" si="38"/>
        <v>0.24151811385853938</v>
      </c>
      <c r="Q205" s="110">
        <f t="shared" si="39"/>
        <v>1.3647316538882803</v>
      </c>
      <c r="R205" s="94">
        <v>2159</v>
      </c>
    </row>
    <row r="206" spans="1:18" x14ac:dyDescent="0.25">
      <c r="A206" s="16" t="str">
        <f t="shared" si="30"/>
        <v>North Carolina 4</v>
      </c>
      <c r="B206" s="16">
        <v>4</v>
      </c>
      <c r="C206" s="93" t="s">
        <v>188</v>
      </c>
      <c r="D206" s="93" t="s">
        <v>117</v>
      </c>
      <c r="E206" s="94">
        <v>551</v>
      </c>
      <c r="F206" s="110">
        <f t="shared" si="31"/>
        <v>0</v>
      </c>
      <c r="G206" s="102">
        <f t="shared" si="32"/>
        <v>0.64065335753176045</v>
      </c>
      <c r="H206" s="110">
        <f t="shared" si="33"/>
        <v>0.64065335753176045</v>
      </c>
      <c r="I206" s="94">
        <v>904</v>
      </c>
      <c r="J206" s="102">
        <f t="shared" si="34"/>
        <v>0.16039823008849557</v>
      </c>
      <c r="K206" s="110">
        <f t="shared" si="35"/>
        <v>0.90381125226860259</v>
      </c>
      <c r="L206" s="94">
        <v>1049</v>
      </c>
      <c r="M206" s="102">
        <f t="shared" si="36"/>
        <v>0.28884652049571019</v>
      </c>
      <c r="N206" s="110">
        <f t="shared" si="37"/>
        <v>1.4537205081669691</v>
      </c>
      <c r="O206" s="94">
        <v>1352</v>
      </c>
      <c r="P206" s="102">
        <f t="shared" si="38"/>
        <v>6.4349112426035499E-2</v>
      </c>
      <c r="Q206" s="110">
        <f t="shared" si="39"/>
        <v>1.6116152450090744</v>
      </c>
      <c r="R206" s="94">
        <v>1439</v>
      </c>
    </row>
    <row r="207" spans="1:18" x14ac:dyDescent="0.25">
      <c r="A207" s="16" t="str">
        <f t="shared" si="30"/>
        <v>North Carolina 5</v>
      </c>
      <c r="B207" s="16">
        <v>5</v>
      </c>
      <c r="C207" s="93" t="s">
        <v>185</v>
      </c>
      <c r="D207" s="93" t="s">
        <v>117</v>
      </c>
      <c r="E207" s="94">
        <v>196</v>
      </c>
      <c r="F207" s="110">
        <f t="shared" si="31"/>
        <v>0</v>
      </c>
      <c r="G207" s="102">
        <f t="shared" si="32"/>
        <v>0.41836734693877553</v>
      </c>
      <c r="H207" s="110">
        <f t="shared" si="33"/>
        <v>0.41836734693877553</v>
      </c>
      <c r="I207" s="94">
        <v>278</v>
      </c>
      <c r="J207" s="102">
        <f t="shared" si="34"/>
        <v>0.23741007194244604</v>
      </c>
      <c r="K207" s="110">
        <f t="shared" si="35"/>
        <v>0.75510204081632648</v>
      </c>
      <c r="L207" s="94">
        <v>344</v>
      </c>
      <c r="M207" s="102">
        <f t="shared" si="36"/>
        <v>0.12209302325581395</v>
      </c>
      <c r="N207" s="110">
        <f t="shared" si="37"/>
        <v>0.96938775510204078</v>
      </c>
      <c r="O207" s="94">
        <v>386</v>
      </c>
      <c r="P207" s="102">
        <f t="shared" si="38"/>
        <v>0.17357512953367876</v>
      </c>
      <c r="Q207" s="110">
        <f t="shared" si="39"/>
        <v>1.3112244897959184</v>
      </c>
      <c r="R207" s="94">
        <v>453</v>
      </c>
    </row>
    <row r="208" spans="1:18" x14ac:dyDescent="0.25">
      <c r="A208" s="16" t="str">
        <f t="shared" si="30"/>
        <v>North Carolina 6</v>
      </c>
      <c r="B208" s="16">
        <v>6</v>
      </c>
      <c r="C208" s="92" t="s">
        <v>189</v>
      </c>
      <c r="D208" s="93" t="s">
        <v>117</v>
      </c>
      <c r="E208" s="94">
        <v>817</v>
      </c>
      <c r="F208" s="110">
        <f t="shared" si="31"/>
        <v>0</v>
      </c>
      <c r="G208" s="102">
        <f t="shared" si="32"/>
        <v>0.37576499388004897</v>
      </c>
      <c r="H208" s="110">
        <f t="shared" si="33"/>
        <v>0.37576499388004897</v>
      </c>
      <c r="I208" s="94">
        <v>1124</v>
      </c>
      <c r="J208" s="102">
        <f t="shared" si="34"/>
        <v>0.17971530249110321</v>
      </c>
      <c r="K208" s="110">
        <f t="shared" si="35"/>
        <v>0.62301101591187269</v>
      </c>
      <c r="L208" s="94">
        <v>1326</v>
      </c>
      <c r="M208" s="102">
        <f t="shared" si="36"/>
        <v>-1.4328808446455505E-2</v>
      </c>
      <c r="N208" s="110">
        <f t="shared" si="37"/>
        <v>0.59975520195838439</v>
      </c>
      <c r="O208" s="94">
        <v>1307</v>
      </c>
      <c r="P208" s="102">
        <f t="shared" si="38"/>
        <v>0.17980107115531752</v>
      </c>
      <c r="Q208" s="110">
        <f t="shared" si="39"/>
        <v>0.88739290085679312</v>
      </c>
      <c r="R208" s="94">
        <v>1542</v>
      </c>
    </row>
    <row r="209" spans="1:18" x14ac:dyDescent="0.25">
      <c r="A209" s="16" t="str">
        <f t="shared" si="30"/>
        <v>North Dakota 1</v>
      </c>
      <c r="B209" s="16">
        <v>1</v>
      </c>
      <c r="C209" s="92" t="s">
        <v>190</v>
      </c>
      <c r="D209" s="93" t="s">
        <v>107</v>
      </c>
      <c r="E209" s="94">
        <v>4381</v>
      </c>
      <c r="F209" s="110">
        <f t="shared" si="31"/>
        <v>0</v>
      </c>
      <c r="G209" s="102">
        <f t="shared" si="32"/>
        <v>0.40949554896142432</v>
      </c>
      <c r="H209" s="110">
        <f t="shared" si="33"/>
        <v>0.40949554896142432</v>
      </c>
      <c r="I209" s="94">
        <v>6175</v>
      </c>
      <c r="J209" s="102">
        <f t="shared" si="34"/>
        <v>0.29765182186234818</v>
      </c>
      <c r="K209" s="110">
        <f t="shared" si="35"/>
        <v>0.82903446701666283</v>
      </c>
      <c r="L209" s="94">
        <v>8013</v>
      </c>
      <c r="M209" s="102">
        <f t="shared" si="36"/>
        <v>0.16772744290527891</v>
      </c>
      <c r="N209" s="110">
        <f t="shared" si="37"/>
        <v>1.1358137411549873</v>
      </c>
      <c r="O209" s="94">
        <v>9357</v>
      </c>
      <c r="P209" s="102">
        <f t="shared" si="38"/>
        <v>0.20797264080367639</v>
      </c>
      <c r="Q209" s="110">
        <f t="shared" si="39"/>
        <v>1.5800045651677699</v>
      </c>
      <c r="R209" s="94">
        <v>11303</v>
      </c>
    </row>
    <row r="210" spans="1:18" x14ac:dyDescent="0.25">
      <c r="A210" s="16" t="str">
        <f t="shared" si="30"/>
        <v>North Dakota 2</v>
      </c>
      <c r="B210" s="16">
        <v>2</v>
      </c>
      <c r="C210" s="93" t="s">
        <v>186</v>
      </c>
      <c r="D210" s="93" t="s">
        <v>107</v>
      </c>
      <c r="E210" s="94">
        <v>1793</v>
      </c>
      <c r="F210" s="110">
        <f t="shared" si="31"/>
        <v>0</v>
      </c>
      <c r="G210" s="102">
        <f t="shared" si="32"/>
        <v>0.39096486335750141</v>
      </c>
      <c r="H210" s="110">
        <f t="shared" si="33"/>
        <v>0.39096486335750141</v>
      </c>
      <c r="I210" s="94">
        <v>2494</v>
      </c>
      <c r="J210" s="102">
        <f t="shared" si="34"/>
        <v>0.28027265437048915</v>
      </c>
      <c r="K210" s="110">
        <f t="shared" si="35"/>
        <v>0.78081427774679313</v>
      </c>
      <c r="L210" s="94">
        <v>3193</v>
      </c>
      <c r="M210" s="102">
        <f t="shared" si="36"/>
        <v>0.18728468524898215</v>
      </c>
      <c r="N210" s="110">
        <f t="shared" si="37"/>
        <v>1.1143335192414947</v>
      </c>
      <c r="O210" s="94">
        <v>3791</v>
      </c>
      <c r="P210" s="102">
        <f t="shared" si="38"/>
        <v>0.24347137958322343</v>
      </c>
      <c r="Q210" s="110">
        <f t="shared" si="39"/>
        <v>1.6291132180702732</v>
      </c>
      <c r="R210" s="94">
        <v>4714</v>
      </c>
    </row>
    <row r="211" spans="1:18" x14ac:dyDescent="0.25">
      <c r="A211" s="16" t="str">
        <f t="shared" si="30"/>
        <v>North Dakota 3</v>
      </c>
      <c r="B211" s="16">
        <v>3</v>
      </c>
      <c r="C211" s="93" t="s">
        <v>187</v>
      </c>
      <c r="D211" s="93" t="s">
        <v>107</v>
      </c>
      <c r="E211" s="94">
        <v>851</v>
      </c>
      <c r="F211" s="110">
        <f t="shared" si="31"/>
        <v>0</v>
      </c>
      <c r="G211" s="102">
        <f t="shared" si="32"/>
        <v>0.40893066980023501</v>
      </c>
      <c r="H211" s="110">
        <f t="shared" si="33"/>
        <v>0.40893066980023501</v>
      </c>
      <c r="I211" s="94">
        <v>1199</v>
      </c>
      <c r="J211" s="102">
        <f t="shared" si="34"/>
        <v>0.26772310258548793</v>
      </c>
      <c r="K211" s="110">
        <f t="shared" si="35"/>
        <v>0.78613396004700353</v>
      </c>
      <c r="L211" s="94">
        <v>1520</v>
      </c>
      <c r="M211" s="102">
        <f t="shared" si="36"/>
        <v>0.19671052631578947</v>
      </c>
      <c r="N211" s="110">
        <f t="shared" si="37"/>
        <v>1.137485311398355</v>
      </c>
      <c r="O211" s="94">
        <v>1819</v>
      </c>
      <c r="P211" s="102">
        <f t="shared" si="38"/>
        <v>0.26937877954920286</v>
      </c>
      <c r="Q211" s="110">
        <f t="shared" si="39"/>
        <v>1.7132784958871916</v>
      </c>
      <c r="R211" s="94">
        <v>2309</v>
      </c>
    </row>
    <row r="212" spans="1:18" x14ac:dyDescent="0.25">
      <c r="A212" s="16" t="str">
        <f t="shared" si="30"/>
        <v>North Dakota 4</v>
      </c>
      <c r="B212" s="16">
        <v>4</v>
      </c>
      <c r="C212" s="93" t="s">
        <v>188</v>
      </c>
      <c r="D212" s="93" t="s">
        <v>107</v>
      </c>
      <c r="E212" s="94">
        <v>527</v>
      </c>
      <c r="F212" s="110">
        <f t="shared" si="31"/>
        <v>0</v>
      </c>
      <c r="G212" s="102">
        <f t="shared" si="32"/>
        <v>0.73814041745730552</v>
      </c>
      <c r="H212" s="110">
        <f t="shared" si="33"/>
        <v>0.73814041745730552</v>
      </c>
      <c r="I212" s="94">
        <v>916</v>
      </c>
      <c r="J212" s="102">
        <f t="shared" si="34"/>
        <v>0.28056768558951967</v>
      </c>
      <c r="K212" s="110">
        <f t="shared" si="35"/>
        <v>1.2258064516129032</v>
      </c>
      <c r="L212" s="94">
        <v>1173</v>
      </c>
      <c r="M212" s="102">
        <f t="shared" si="36"/>
        <v>-2.3017902813299233E-2</v>
      </c>
      <c r="N212" s="110">
        <f t="shared" si="37"/>
        <v>1.174573055028463</v>
      </c>
      <c r="O212" s="94">
        <v>1146</v>
      </c>
      <c r="P212" s="102">
        <f t="shared" si="38"/>
        <v>1.2216404886561954E-2</v>
      </c>
      <c r="Q212" s="110">
        <f t="shared" si="39"/>
        <v>1.2011385199240987</v>
      </c>
      <c r="R212" s="94">
        <v>1160</v>
      </c>
    </row>
    <row r="213" spans="1:18" x14ac:dyDescent="0.25">
      <c r="A213" s="16" t="str">
        <f t="shared" si="30"/>
        <v>North Dakota 5</v>
      </c>
      <c r="B213" s="16">
        <v>5</v>
      </c>
      <c r="C213" s="93" t="s">
        <v>185</v>
      </c>
      <c r="D213" s="93" t="s">
        <v>107</v>
      </c>
      <c r="E213" s="94">
        <v>201</v>
      </c>
      <c r="F213" s="110">
        <f t="shared" si="31"/>
        <v>0</v>
      </c>
      <c r="G213" s="102">
        <f t="shared" si="32"/>
        <v>0.37810945273631841</v>
      </c>
      <c r="H213" s="110">
        <f t="shared" si="33"/>
        <v>0.37810945273631841</v>
      </c>
      <c r="I213" s="94">
        <v>277</v>
      </c>
      <c r="J213" s="102">
        <f t="shared" si="34"/>
        <v>0.42238267148014441</v>
      </c>
      <c r="K213" s="110">
        <f t="shared" si="35"/>
        <v>0.96019900497512434</v>
      </c>
      <c r="L213" s="94">
        <v>394</v>
      </c>
      <c r="M213" s="102">
        <f t="shared" si="36"/>
        <v>0.21319796954314721</v>
      </c>
      <c r="N213" s="110">
        <f t="shared" si="37"/>
        <v>1.3781094527363185</v>
      </c>
      <c r="O213" s="94">
        <v>478</v>
      </c>
      <c r="P213" s="102">
        <f t="shared" si="38"/>
        <v>0.16945606694560669</v>
      </c>
      <c r="Q213" s="110">
        <f t="shared" si="39"/>
        <v>1.7810945273631842</v>
      </c>
      <c r="R213" s="94">
        <v>559</v>
      </c>
    </row>
    <row r="214" spans="1:18" x14ac:dyDescent="0.25">
      <c r="A214" s="16" t="str">
        <f t="shared" si="30"/>
        <v>North Dakota 6</v>
      </c>
      <c r="B214" s="16">
        <v>6</v>
      </c>
      <c r="C214" s="92" t="s">
        <v>189</v>
      </c>
      <c r="D214" s="93" t="s">
        <v>107</v>
      </c>
      <c r="E214" s="94">
        <v>1009</v>
      </c>
      <c r="F214" s="110">
        <f t="shared" si="31"/>
        <v>0</v>
      </c>
      <c r="G214" s="102">
        <f t="shared" si="32"/>
        <v>0.27750247770069375</v>
      </c>
      <c r="H214" s="110">
        <f t="shared" si="33"/>
        <v>0.27750247770069375</v>
      </c>
      <c r="I214" s="94">
        <v>1289</v>
      </c>
      <c r="J214" s="102">
        <f t="shared" si="34"/>
        <v>0.34445306439100076</v>
      </c>
      <c r="K214" s="110">
        <f t="shared" si="35"/>
        <v>0.71754212091179381</v>
      </c>
      <c r="L214" s="94">
        <v>1733</v>
      </c>
      <c r="M214" s="102">
        <f t="shared" si="36"/>
        <v>0.22504327755337564</v>
      </c>
      <c r="N214" s="110">
        <f t="shared" si="37"/>
        <v>1.1040634291377602</v>
      </c>
      <c r="O214" s="94">
        <v>2123</v>
      </c>
      <c r="P214" s="102">
        <f t="shared" si="38"/>
        <v>0.20631182289213376</v>
      </c>
      <c r="Q214" s="110">
        <f t="shared" si="39"/>
        <v>1.5381565906838455</v>
      </c>
      <c r="R214" s="94">
        <v>2561</v>
      </c>
    </row>
    <row r="215" spans="1:18" x14ac:dyDescent="0.25">
      <c r="A215" s="16" t="str">
        <f t="shared" si="30"/>
        <v>Ohio 1</v>
      </c>
      <c r="B215" s="16">
        <v>1</v>
      </c>
      <c r="C215" s="92" t="s">
        <v>190</v>
      </c>
      <c r="D215" s="93" t="s">
        <v>99</v>
      </c>
      <c r="E215" s="94">
        <v>4208</v>
      </c>
      <c r="F215" s="110">
        <f t="shared" si="31"/>
        <v>0</v>
      </c>
      <c r="G215" s="102">
        <f t="shared" si="32"/>
        <v>0.45270912547528519</v>
      </c>
      <c r="H215" s="110">
        <f t="shared" si="33"/>
        <v>0.45270912547528519</v>
      </c>
      <c r="I215" s="94">
        <v>6113</v>
      </c>
      <c r="J215" s="102">
        <f t="shared" si="34"/>
        <v>0.20988058236545068</v>
      </c>
      <c r="K215" s="110">
        <f t="shared" si="35"/>
        <v>0.75760456273764254</v>
      </c>
      <c r="L215" s="94">
        <v>7396</v>
      </c>
      <c r="M215" s="102">
        <f t="shared" si="36"/>
        <v>0.18374797187669009</v>
      </c>
      <c r="N215" s="110">
        <f t="shared" si="37"/>
        <v>1.080560836501901</v>
      </c>
      <c r="O215" s="94">
        <v>8755</v>
      </c>
      <c r="P215" s="102">
        <f t="shared" si="38"/>
        <v>0.1969160479725871</v>
      </c>
      <c r="Q215" s="110">
        <f t="shared" si="39"/>
        <v>1.4902566539923954</v>
      </c>
      <c r="R215" s="94">
        <v>10479</v>
      </c>
    </row>
    <row r="216" spans="1:18" x14ac:dyDescent="0.25">
      <c r="A216" s="16" t="str">
        <f t="shared" si="30"/>
        <v>Ohio 2</v>
      </c>
      <c r="B216" s="16">
        <v>2</v>
      </c>
      <c r="C216" s="93" t="s">
        <v>186</v>
      </c>
      <c r="D216" s="93" t="s">
        <v>99</v>
      </c>
      <c r="E216" s="94">
        <v>1539</v>
      </c>
      <c r="F216" s="110">
        <f t="shared" si="31"/>
        <v>0</v>
      </c>
      <c r="G216" s="102">
        <f t="shared" si="32"/>
        <v>0.55295646523716702</v>
      </c>
      <c r="H216" s="110">
        <f t="shared" si="33"/>
        <v>0.55295646523716702</v>
      </c>
      <c r="I216" s="94">
        <v>2390</v>
      </c>
      <c r="J216" s="102">
        <f t="shared" si="34"/>
        <v>0.27740585774058579</v>
      </c>
      <c r="K216" s="110">
        <f t="shared" si="35"/>
        <v>0.98375568551007142</v>
      </c>
      <c r="L216" s="94">
        <v>3053</v>
      </c>
      <c r="M216" s="102">
        <f t="shared" si="36"/>
        <v>0.14182771044873896</v>
      </c>
      <c r="N216" s="110">
        <f t="shared" si="37"/>
        <v>1.2651072124756335</v>
      </c>
      <c r="O216" s="94">
        <v>3486</v>
      </c>
      <c r="P216" s="102">
        <f t="shared" si="38"/>
        <v>0.19936890418818129</v>
      </c>
      <c r="Q216" s="110">
        <f t="shared" si="39"/>
        <v>1.7166991552956465</v>
      </c>
      <c r="R216" s="94">
        <v>4181</v>
      </c>
    </row>
    <row r="217" spans="1:18" x14ac:dyDescent="0.25">
      <c r="A217" s="16" t="str">
        <f t="shared" si="30"/>
        <v>Ohio 3</v>
      </c>
      <c r="B217" s="16">
        <v>3</v>
      </c>
      <c r="C217" s="93" t="s">
        <v>187</v>
      </c>
      <c r="D217" s="93" t="s">
        <v>99</v>
      </c>
      <c r="E217" s="94">
        <v>939</v>
      </c>
      <c r="F217" s="110">
        <f t="shared" si="31"/>
        <v>0</v>
      </c>
      <c r="G217" s="102">
        <f t="shared" si="32"/>
        <v>0.37167199148029817</v>
      </c>
      <c r="H217" s="110">
        <f t="shared" si="33"/>
        <v>0.37167199148029817</v>
      </c>
      <c r="I217" s="94">
        <v>1288</v>
      </c>
      <c r="J217" s="102">
        <f t="shared" si="34"/>
        <v>0.18866459627329193</v>
      </c>
      <c r="K217" s="110">
        <f t="shared" si="35"/>
        <v>0.63045793397231098</v>
      </c>
      <c r="L217" s="94">
        <v>1531</v>
      </c>
      <c r="M217" s="102">
        <f t="shared" si="36"/>
        <v>0.28478118876551273</v>
      </c>
      <c r="N217" s="110">
        <f t="shared" si="37"/>
        <v>1.0947816826411076</v>
      </c>
      <c r="O217" s="94">
        <v>1967</v>
      </c>
      <c r="P217" s="102">
        <f t="shared" si="38"/>
        <v>0.27656329435688864</v>
      </c>
      <c r="Q217" s="110">
        <f t="shared" si="39"/>
        <v>1.6741214057507987</v>
      </c>
      <c r="R217" s="94">
        <v>2511</v>
      </c>
    </row>
    <row r="218" spans="1:18" x14ac:dyDescent="0.25">
      <c r="A218" s="16" t="str">
        <f t="shared" si="30"/>
        <v>Ohio 4</v>
      </c>
      <c r="B218" s="16">
        <v>4</v>
      </c>
      <c r="C218" s="93" t="s">
        <v>188</v>
      </c>
      <c r="D218" s="93" t="s">
        <v>99</v>
      </c>
      <c r="E218" s="94">
        <v>542</v>
      </c>
      <c r="F218" s="110">
        <f t="shared" si="31"/>
        <v>0</v>
      </c>
      <c r="G218" s="102">
        <f t="shared" si="32"/>
        <v>0.52398523985239853</v>
      </c>
      <c r="H218" s="110">
        <f t="shared" si="33"/>
        <v>0.52398523985239853</v>
      </c>
      <c r="I218" s="94">
        <v>826</v>
      </c>
      <c r="J218" s="102">
        <f t="shared" si="34"/>
        <v>0.10048426150121065</v>
      </c>
      <c r="K218" s="110">
        <f t="shared" si="35"/>
        <v>0.67712177121771222</v>
      </c>
      <c r="L218" s="94">
        <v>909</v>
      </c>
      <c r="M218" s="102">
        <f t="shared" si="36"/>
        <v>0.17601760176017603</v>
      </c>
      <c r="N218" s="110">
        <f t="shared" si="37"/>
        <v>0.97232472324723251</v>
      </c>
      <c r="O218" s="94">
        <v>1069</v>
      </c>
      <c r="P218" s="102">
        <f t="shared" si="38"/>
        <v>6.7352666043030876E-2</v>
      </c>
      <c r="Q218" s="110">
        <f t="shared" si="39"/>
        <v>1.1051660516605166</v>
      </c>
      <c r="R218" s="94">
        <v>1141</v>
      </c>
    </row>
    <row r="219" spans="1:18" x14ac:dyDescent="0.25">
      <c r="A219" s="16" t="str">
        <f t="shared" si="30"/>
        <v>Ohio 5</v>
      </c>
      <c r="B219" s="16">
        <v>5</v>
      </c>
      <c r="C219" s="93" t="s">
        <v>185</v>
      </c>
      <c r="D219" s="93" t="s">
        <v>99</v>
      </c>
      <c r="E219" s="94">
        <v>199</v>
      </c>
      <c r="F219" s="110">
        <f t="shared" si="31"/>
        <v>0</v>
      </c>
      <c r="G219" s="102">
        <f t="shared" si="32"/>
        <v>0.35175879396984927</v>
      </c>
      <c r="H219" s="110">
        <f t="shared" si="33"/>
        <v>0.35175879396984927</v>
      </c>
      <c r="I219" s="94">
        <v>269</v>
      </c>
      <c r="J219" s="102">
        <f t="shared" si="34"/>
        <v>0.18587360594795538</v>
      </c>
      <c r="K219" s="110">
        <f t="shared" si="35"/>
        <v>0.60301507537688437</v>
      </c>
      <c r="L219" s="94">
        <v>319</v>
      </c>
      <c r="M219" s="102">
        <f t="shared" si="36"/>
        <v>6.2695924764890276E-2</v>
      </c>
      <c r="N219" s="110">
        <f t="shared" si="37"/>
        <v>0.70351758793969854</v>
      </c>
      <c r="O219" s="94">
        <v>339</v>
      </c>
      <c r="P219" s="102">
        <f t="shared" si="38"/>
        <v>0.10324483775811209</v>
      </c>
      <c r="Q219" s="110">
        <f t="shared" si="39"/>
        <v>0.87939698492462315</v>
      </c>
      <c r="R219" s="94">
        <v>374</v>
      </c>
    </row>
    <row r="220" spans="1:18" x14ac:dyDescent="0.25">
      <c r="A220" s="16" t="str">
        <f t="shared" si="30"/>
        <v>Ohio 6</v>
      </c>
      <c r="B220" s="16">
        <v>6</v>
      </c>
      <c r="C220" s="92" t="s">
        <v>189</v>
      </c>
      <c r="D220" s="93" t="s">
        <v>99</v>
      </c>
      <c r="E220" s="94">
        <v>989</v>
      </c>
      <c r="F220" s="110">
        <f t="shared" si="31"/>
        <v>0</v>
      </c>
      <c r="G220" s="102">
        <f t="shared" si="32"/>
        <v>0.35490394337714865</v>
      </c>
      <c r="H220" s="110">
        <f t="shared" si="33"/>
        <v>0.35490394337714865</v>
      </c>
      <c r="I220" s="94">
        <v>1340</v>
      </c>
      <c r="J220" s="102">
        <f t="shared" si="34"/>
        <v>0.18208955223880596</v>
      </c>
      <c r="K220" s="110">
        <f t="shared" si="35"/>
        <v>0.60161779575328611</v>
      </c>
      <c r="L220" s="94">
        <v>1584</v>
      </c>
      <c r="M220" s="102">
        <f t="shared" si="36"/>
        <v>0.19570707070707072</v>
      </c>
      <c r="N220" s="110">
        <f t="shared" si="37"/>
        <v>0.91506572295247723</v>
      </c>
      <c r="O220" s="94">
        <v>1894</v>
      </c>
      <c r="P220" s="102">
        <f t="shared" si="38"/>
        <v>0.19957761351636746</v>
      </c>
      <c r="Q220" s="110">
        <f t="shared" si="39"/>
        <v>1.2972699696663297</v>
      </c>
      <c r="R220" s="94">
        <v>2272</v>
      </c>
    </row>
    <row r="221" spans="1:18" x14ac:dyDescent="0.25">
      <c r="A221" s="16" t="str">
        <f t="shared" si="30"/>
        <v>Oklahoma 1</v>
      </c>
      <c r="B221" s="16">
        <v>1</v>
      </c>
      <c r="C221" s="92" t="s">
        <v>190</v>
      </c>
      <c r="D221" s="93" t="s">
        <v>125</v>
      </c>
      <c r="E221" s="94">
        <v>3753</v>
      </c>
      <c r="F221" s="110">
        <f t="shared" si="31"/>
        <v>0</v>
      </c>
      <c r="G221" s="102">
        <f t="shared" si="32"/>
        <v>0.4297895017319478</v>
      </c>
      <c r="H221" s="110">
        <f t="shared" si="33"/>
        <v>0.4297895017319478</v>
      </c>
      <c r="I221" s="94">
        <v>5366</v>
      </c>
      <c r="J221" s="102">
        <f t="shared" si="34"/>
        <v>0.24170704435333581</v>
      </c>
      <c r="K221" s="110">
        <f t="shared" si="35"/>
        <v>0.77537969624300562</v>
      </c>
      <c r="L221" s="94">
        <v>6663</v>
      </c>
      <c r="M221" s="102">
        <f t="shared" si="36"/>
        <v>0.18595227375056281</v>
      </c>
      <c r="N221" s="110">
        <f t="shared" si="37"/>
        <v>1.105515587529976</v>
      </c>
      <c r="O221" s="94">
        <v>7902</v>
      </c>
      <c r="P221" s="102">
        <f t="shared" si="38"/>
        <v>0.19526702100733992</v>
      </c>
      <c r="Q221" s="110">
        <f t="shared" si="39"/>
        <v>1.5166533439914736</v>
      </c>
      <c r="R221" s="94">
        <v>9445</v>
      </c>
    </row>
    <row r="222" spans="1:18" x14ac:dyDescent="0.25">
      <c r="A222" s="16" t="str">
        <f t="shared" si="30"/>
        <v>Oklahoma 2</v>
      </c>
      <c r="B222" s="16">
        <v>2</v>
      </c>
      <c r="C222" s="93" t="s">
        <v>186</v>
      </c>
      <c r="D222" s="93" t="s">
        <v>125</v>
      </c>
      <c r="E222" s="94">
        <v>1385</v>
      </c>
      <c r="F222" s="110">
        <f t="shared" si="31"/>
        <v>0</v>
      </c>
      <c r="G222" s="102">
        <f t="shared" si="32"/>
        <v>0.51191335740072197</v>
      </c>
      <c r="H222" s="110">
        <f t="shared" si="33"/>
        <v>0.51191335740072197</v>
      </c>
      <c r="I222" s="94">
        <v>2094</v>
      </c>
      <c r="J222" s="102">
        <f t="shared" si="34"/>
        <v>0.24021012416427889</v>
      </c>
      <c r="K222" s="110">
        <f t="shared" si="35"/>
        <v>0.87509025270758123</v>
      </c>
      <c r="L222" s="94">
        <v>2597</v>
      </c>
      <c r="M222" s="102">
        <f t="shared" si="36"/>
        <v>0.24489795918367346</v>
      </c>
      <c r="N222" s="110">
        <f t="shared" si="37"/>
        <v>1.3342960288808665</v>
      </c>
      <c r="O222" s="94">
        <v>3233</v>
      </c>
      <c r="P222" s="102">
        <f t="shared" si="38"/>
        <v>0.2344571605320136</v>
      </c>
      <c r="Q222" s="110">
        <f t="shared" si="39"/>
        <v>1.8815884476534297</v>
      </c>
      <c r="R222" s="94">
        <v>3991</v>
      </c>
    </row>
    <row r="223" spans="1:18" x14ac:dyDescent="0.25">
      <c r="A223" s="16" t="str">
        <f t="shared" si="30"/>
        <v>Oklahoma 3</v>
      </c>
      <c r="B223" s="16">
        <v>3</v>
      </c>
      <c r="C223" s="93" t="s">
        <v>187</v>
      </c>
      <c r="D223" s="93" t="s">
        <v>125</v>
      </c>
      <c r="E223" s="94">
        <v>933</v>
      </c>
      <c r="F223" s="110">
        <f t="shared" si="31"/>
        <v>0</v>
      </c>
      <c r="G223" s="102">
        <f t="shared" si="32"/>
        <v>0.30546623794212219</v>
      </c>
      <c r="H223" s="110">
        <f t="shared" si="33"/>
        <v>0.30546623794212219</v>
      </c>
      <c r="I223" s="94">
        <v>1218</v>
      </c>
      <c r="J223" s="102">
        <f t="shared" si="34"/>
        <v>0.18390804597701149</v>
      </c>
      <c r="K223" s="110">
        <f t="shared" si="35"/>
        <v>0.54555198285101825</v>
      </c>
      <c r="L223" s="94">
        <v>1442</v>
      </c>
      <c r="M223" s="102">
        <f t="shared" si="36"/>
        <v>0.16990291262135923</v>
      </c>
      <c r="N223" s="110">
        <f t="shared" si="37"/>
        <v>0.80814576634512325</v>
      </c>
      <c r="O223" s="94">
        <v>1687</v>
      </c>
      <c r="P223" s="102">
        <f t="shared" si="38"/>
        <v>0.23236514522821577</v>
      </c>
      <c r="Q223" s="110">
        <f t="shared" si="39"/>
        <v>1.2282958199356913</v>
      </c>
      <c r="R223" s="94">
        <v>2079</v>
      </c>
    </row>
    <row r="224" spans="1:18" x14ac:dyDescent="0.25">
      <c r="A224" s="16" t="str">
        <f t="shared" si="30"/>
        <v>Oklahoma 4</v>
      </c>
      <c r="B224" s="16">
        <v>4</v>
      </c>
      <c r="C224" s="93" t="s">
        <v>188</v>
      </c>
      <c r="D224" s="93" t="s">
        <v>125</v>
      </c>
      <c r="E224" s="94">
        <v>488</v>
      </c>
      <c r="F224" s="110">
        <f t="shared" si="31"/>
        <v>0</v>
      </c>
      <c r="G224" s="102">
        <f t="shared" si="32"/>
        <v>0.57581967213114749</v>
      </c>
      <c r="H224" s="110">
        <f t="shared" si="33"/>
        <v>0.57581967213114749</v>
      </c>
      <c r="I224" s="94">
        <v>769</v>
      </c>
      <c r="J224" s="102">
        <f t="shared" si="34"/>
        <v>0.35630689206762028</v>
      </c>
      <c r="K224" s="110">
        <f t="shared" si="35"/>
        <v>1.1372950819672132</v>
      </c>
      <c r="L224" s="94">
        <v>1043</v>
      </c>
      <c r="M224" s="102">
        <f t="shared" si="36"/>
        <v>0.16682646212847554</v>
      </c>
      <c r="N224" s="110">
        <f t="shared" si="37"/>
        <v>1.4938524590163935</v>
      </c>
      <c r="O224" s="94">
        <v>1217</v>
      </c>
      <c r="P224" s="102">
        <f t="shared" si="38"/>
        <v>4.1084634346754315E-2</v>
      </c>
      <c r="Q224" s="110">
        <f t="shared" si="39"/>
        <v>1.596311475409836</v>
      </c>
      <c r="R224" s="94">
        <v>1267</v>
      </c>
    </row>
    <row r="225" spans="1:18" x14ac:dyDescent="0.25">
      <c r="A225" s="16" t="str">
        <f t="shared" si="30"/>
        <v>Oklahoma 5</v>
      </c>
      <c r="B225" s="16">
        <v>5</v>
      </c>
      <c r="C225" s="93" t="s">
        <v>185</v>
      </c>
      <c r="D225" s="93" t="s">
        <v>125</v>
      </c>
      <c r="E225" s="94">
        <v>181</v>
      </c>
      <c r="F225" s="110">
        <f t="shared" si="31"/>
        <v>0</v>
      </c>
      <c r="G225" s="102">
        <f t="shared" si="32"/>
        <v>0.41988950276243092</v>
      </c>
      <c r="H225" s="110">
        <f t="shared" si="33"/>
        <v>0.41988950276243092</v>
      </c>
      <c r="I225" s="94">
        <v>257</v>
      </c>
      <c r="J225" s="102">
        <f t="shared" si="34"/>
        <v>0.25680933852140075</v>
      </c>
      <c r="K225" s="110">
        <f t="shared" si="35"/>
        <v>0.78453038674033149</v>
      </c>
      <c r="L225" s="94">
        <v>323</v>
      </c>
      <c r="M225" s="102">
        <f t="shared" si="36"/>
        <v>3.4055727554179564E-2</v>
      </c>
      <c r="N225" s="110">
        <f t="shared" si="37"/>
        <v>0.84530386740331487</v>
      </c>
      <c r="O225" s="94">
        <v>334</v>
      </c>
      <c r="P225" s="102">
        <f t="shared" si="38"/>
        <v>0.23053892215568864</v>
      </c>
      <c r="Q225" s="110">
        <f t="shared" si="39"/>
        <v>1.270718232044199</v>
      </c>
      <c r="R225" s="94">
        <v>411</v>
      </c>
    </row>
    <row r="226" spans="1:18" x14ac:dyDescent="0.25">
      <c r="A226" s="16" t="str">
        <f t="shared" si="30"/>
        <v>Oklahoma 6</v>
      </c>
      <c r="B226" s="16">
        <v>6</v>
      </c>
      <c r="C226" s="92" t="s">
        <v>189</v>
      </c>
      <c r="D226" s="93" t="s">
        <v>125</v>
      </c>
      <c r="E226" s="94">
        <v>766</v>
      </c>
      <c r="F226" s="110">
        <f t="shared" si="31"/>
        <v>0</v>
      </c>
      <c r="G226" s="102">
        <f t="shared" si="32"/>
        <v>0.34203655352480417</v>
      </c>
      <c r="H226" s="110">
        <f t="shared" si="33"/>
        <v>0.34203655352480417</v>
      </c>
      <c r="I226" s="94">
        <v>1028</v>
      </c>
      <c r="J226" s="102">
        <f t="shared" si="34"/>
        <v>0.22373540856031129</v>
      </c>
      <c r="K226" s="110">
        <f t="shared" si="35"/>
        <v>0.64229765013054829</v>
      </c>
      <c r="L226" s="94">
        <v>1258</v>
      </c>
      <c r="M226" s="102">
        <f t="shared" si="36"/>
        <v>0.13751987281399047</v>
      </c>
      <c r="N226" s="110">
        <f t="shared" si="37"/>
        <v>0.86814621409921666</v>
      </c>
      <c r="O226" s="94">
        <v>1431</v>
      </c>
      <c r="P226" s="102">
        <f t="shared" si="38"/>
        <v>0.18588399720475193</v>
      </c>
      <c r="Q226" s="110">
        <f t="shared" si="39"/>
        <v>1.2154046997389034</v>
      </c>
      <c r="R226" s="94">
        <v>1697</v>
      </c>
    </row>
    <row r="227" spans="1:18" x14ac:dyDescent="0.25">
      <c r="A227" s="16" t="str">
        <f t="shared" si="30"/>
        <v>Oregon 1</v>
      </c>
      <c r="B227" s="16">
        <v>1</v>
      </c>
      <c r="C227" s="92" t="s">
        <v>190</v>
      </c>
      <c r="D227" s="93" t="s">
        <v>138</v>
      </c>
      <c r="E227" s="94">
        <v>3735</v>
      </c>
      <c r="F227" s="110">
        <f t="shared" si="31"/>
        <v>0</v>
      </c>
      <c r="G227" s="102">
        <f t="shared" si="32"/>
        <v>0.44444444444444442</v>
      </c>
      <c r="H227" s="110">
        <f t="shared" si="33"/>
        <v>0.44444444444444442</v>
      </c>
      <c r="I227" s="94">
        <v>5395</v>
      </c>
      <c r="J227" s="102">
        <f t="shared" si="34"/>
        <v>0.25115848007414271</v>
      </c>
      <c r="K227" s="110">
        <f t="shared" si="35"/>
        <v>0.80722891566265065</v>
      </c>
      <c r="L227" s="94">
        <v>6750</v>
      </c>
      <c r="M227" s="102">
        <f t="shared" si="36"/>
        <v>0.25007407407407406</v>
      </c>
      <c r="N227" s="110">
        <f t="shared" si="37"/>
        <v>1.2591700133868808</v>
      </c>
      <c r="O227" s="94">
        <v>8438</v>
      </c>
      <c r="P227" s="102">
        <f t="shared" si="38"/>
        <v>0.19341076084380185</v>
      </c>
      <c r="Q227" s="110">
        <f t="shared" si="39"/>
        <v>1.6961178045515395</v>
      </c>
      <c r="R227" s="94">
        <v>10070</v>
      </c>
    </row>
    <row r="228" spans="1:18" x14ac:dyDescent="0.25">
      <c r="A228" s="16" t="str">
        <f t="shared" si="30"/>
        <v>Oregon 2</v>
      </c>
      <c r="B228" s="16">
        <v>2</v>
      </c>
      <c r="C228" s="93" t="s">
        <v>186</v>
      </c>
      <c r="D228" s="93" t="s">
        <v>138</v>
      </c>
      <c r="E228" s="94">
        <v>1233</v>
      </c>
      <c r="F228" s="110">
        <f t="shared" si="31"/>
        <v>0</v>
      </c>
      <c r="G228" s="102">
        <f t="shared" si="32"/>
        <v>0.48175182481751827</v>
      </c>
      <c r="H228" s="110">
        <f t="shared" si="33"/>
        <v>0.48175182481751827</v>
      </c>
      <c r="I228" s="94">
        <v>1827</v>
      </c>
      <c r="J228" s="102">
        <f t="shared" si="34"/>
        <v>0.33935413245758073</v>
      </c>
      <c r="K228" s="110">
        <f t="shared" si="35"/>
        <v>0.98459042984590428</v>
      </c>
      <c r="L228" s="94">
        <v>2447</v>
      </c>
      <c r="M228" s="102">
        <f t="shared" si="36"/>
        <v>0.32120964446260725</v>
      </c>
      <c r="N228" s="110">
        <f t="shared" si="37"/>
        <v>1.6220600162206003</v>
      </c>
      <c r="O228" s="94">
        <v>3233</v>
      </c>
      <c r="P228" s="102">
        <f t="shared" si="38"/>
        <v>0.1899164862356944</v>
      </c>
      <c r="Q228" s="110">
        <f t="shared" si="39"/>
        <v>2.1200324412003244</v>
      </c>
      <c r="R228" s="94">
        <v>3847</v>
      </c>
    </row>
    <row r="229" spans="1:18" x14ac:dyDescent="0.25">
      <c r="A229" s="16" t="str">
        <f t="shared" si="30"/>
        <v>Oregon 3</v>
      </c>
      <c r="B229" s="16">
        <v>3</v>
      </c>
      <c r="C229" s="93" t="s">
        <v>187</v>
      </c>
      <c r="D229" s="93" t="s">
        <v>138</v>
      </c>
      <c r="E229" s="94">
        <v>978</v>
      </c>
      <c r="F229" s="110">
        <f t="shared" si="31"/>
        <v>0</v>
      </c>
      <c r="G229" s="102">
        <f t="shared" si="32"/>
        <v>0.52862985685071573</v>
      </c>
      <c r="H229" s="110">
        <f t="shared" si="33"/>
        <v>0.52862985685071573</v>
      </c>
      <c r="I229" s="94">
        <v>1495</v>
      </c>
      <c r="J229" s="102">
        <f t="shared" si="34"/>
        <v>0.10301003344481606</v>
      </c>
      <c r="K229" s="110">
        <f t="shared" si="35"/>
        <v>0.68609406952965235</v>
      </c>
      <c r="L229" s="94">
        <v>1649</v>
      </c>
      <c r="M229" s="102">
        <f t="shared" si="36"/>
        <v>0.19708914493632504</v>
      </c>
      <c r="N229" s="110">
        <f t="shared" si="37"/>
        <v>1.01840490797546</v>
      </c>
      <c r="O229" s="94">
        <v>1974</v>
      </c>
      <c r="P229" s="102">
        <f t="shared" si="38"/>
        <v>0.21124620060790272</v>
      </c>
      <c r="Q229" s="110">
        <f t="shared" si="39"/>
        <v>1.4447852760736197</v>
      </c>
      <c r="R229" s="94">
        <v>2391</v>
      </c>
    </row>
    <row r="230" spans="1:18" x14ac:dyDescent="0.25">
      <c r="A230" s="16" t="str">
        <f t="shared" si="30"/>
        <v>Oregon 4</v>
      </c>
      <c r="B230" s="16">
        <v>4</v>
      </c>
      <c r="C230" s="93" t="s">
        <v>188</v>
      </c>
      <c r="D230" s="93" t="s">
        <v>138</v>
      </c>
      <c r="E230" s="94">
        <v>424</v>
      </c>
      <c r="F230" s="110">
        <f t="shared" si="31"/>
        <v>0</v>
      </c>
      <c r="G230" s="102">
        <f t="shared" si="32"/>
        <v>0.42452830188679247</v>
      </c>
      <c r="H230" s="110">
        <f t="shared" si="33"/>
        <v>0.42452830188679247</v>
      </c>
      <c r="I230" s="94">
        <v>604</v>
      </c>
      <c r="J230" s="102">
        <f t="shared" si="34"/>
        <v>0.23344370860927152</v>
      </c>
      <c r="K230" s="110">
        <f t="shared" si="35"/>
        <v>0.75707547169811318</v>
      </c>
      <c r="L230" s="94">
        <v>745</v>
      </c>
      <c r="M230" s="102">
        <f t="shared" si="36"/>
        <v>0.11140939597315436</v>
      </c>
      <c r="N230" s="110">
        <f t="shared" si="37"/>
        <v>0.95283018867924529</v>
      </c>
      <c r="O230" s="94">
        <v>828</v>
      </c>
      <c r="P230" s="102">
        <f t="shared" si="38"/>
        <v>4.5893719806763288E-2</v>
      </c>
      <c r="Q230" s="110">
        <f t="shared" si="39"/>
        <v>1.0424528301886793</v>
      </c>
      <c r="R230" s="94">
        <v>866</v>
      </c>
    </row>
    <row r="231" spans="1:18" x14ac:dyDescent="0.25">
      <c r="A231" s="16" t="str">
        <f t="shared" si="30"/>
        <v>Oregon 5</v>
      </c>
      <c r="B231" s="16">
        <v>5</v>
      </c>
      <c r="C231" s="93" t="s">
        <v>185</v>
      </c>
      <c r="D231" s="93" t="s">
        <v>138</v>
      </c>
      <c r="E231" s="94">
        <v>297</v>
      </c>
      <c r="F231" s="110">
        <f t="shared" si="31"/>
        <v>0</v>
      </c>
      <c r="G231" s="102">
        <f t="shared" si="32"/>
        <v>0.24242424242424243</v>
      </c>
      <c r="H231" s="110">
        <f t="shared" si="33"/>
        <v>0.24242424242424243</v>
      </c>
      <c r="I231" s="94">
        <v>369</v>
      </c>
      <c r="J231" s="102">
        <f t="shared" si="34"/>
        <v>0.13821138211382114</v>
      </c>
      <c r="K231" s="110">
        <f t="shared" si="35"/>
        <v>0.41414141414141414</v>
      </c>
      <c r="L231" s="94">
        <v>420</v>
      </c>
      <c r="M231" s="102">
        <f t="shared" si="36"/>
        <v>0.15476190476190477</v>
      </c>
      <c r="N231" s="110">
        <f t="shared" si="37"/>
        <v>0.632996632996633</v>
      </c>
      <c r="O231" s="94">
        <v>485</v>
      </c>
      <c r="P231" s="102">
        <f t="shared" si="38"/>
        <v>0.13402061855670103</v>
      </c>
      <c r="Q231" s="110">
        <f t="shared" si="39"/>
        <v>0.85185185185185186</v>
      </c>
      <c r="R231" s="94">
        <v>550</v>
      </c>
    </row>
    <row r="232" spans="1:18" x14ac:dyDescent="0.25">
      <c r="A232" s="16" t="str">
        <f t="shared" si="30"/>
        <v>Oregon 6</v>
      </c>
      <c r="B232" s="16">
        <v>6</v>
      </c>
      <c r="C232" s="92" t="s">
        <v>189</v>
      </c>
      <c r="D232" s="93" t="s">
        <v>138</v>
      </c>
      <c r="E232" s="94">
        <v>803</v>
      </c>
      <c r="F232" s="110">
        <f t="shared" si="31"/>
        <v>0</v>
      </c>
      <c r="G232" s="102">
        <f t="shared" si="32"/>
        <v>0.36986301369863012</v>
      </c>
      <c r="H232" s="110">
        <f t="shared" si="33"/>
        <v>0.36986301369863012</v>
      </c>
      <c r="I232" s="94">
        <v>1100</v>
      </c>
      <c r="J232" s="102">
        <f t="shared" si="34"/>
        <v>0.35363636363636364</v>
      </c>
      <c r="K232" s="110">
        <f t="shared" si="35"/>
        <v>0.85429638854296386</v>
      </c>
      <c r="L232" s="94">
        <v>1489</v>
      </c>
      <c r="M232" s="102">
        <f t="shared" si="36"/>
        <v>0.28811282740094024</v>
      </c>
      <c r="N232" s="110">
        <f t="shared" si="37"/>
        <v>1.3885429638854296</v>
      </c>
      <c r="O232" s="94">
        <v>1918</v>
      </c>
      <c r="P232" s="102">
        <f t="shared" si="38"/>
        <v>0.25964546402502608</v>
      </c>
      <c r="Q232" s="110">
        <f t="shared" si="39"/>
        <v>2.0087173100871731</v>
      </c>
      <c r="R232" s="94">
        <v>2416</v>
      </c>
    </row>
    <row r="233" spans="1:18" x14ac:dyDescent="0.25">
      <c r="A233" s="16" t="str">
        <f t="shared" si="30"/>
        <v>Pennsylvania 1</v>
      </c>
      <c r="B233" s="16">
        <v>1</v>
      </c>
      <c r="C233" s="92" t="s">
        <v>190</v>
      </c>
      <c r="D233" s="93" t="s">
        <v>94</v>
      </c>
      <c r="E233" s="94">
        <v>4702</v>
      </c>
      <c r="F233" s="110">
        <f t="shared" si="31"/>
        <v>0</v>
      </c>
      <c r="G233" s="102">
        <f t="shared" si="32"/>
        <v>0.39770310506167589</v>
      </c>
      <c r="H233" s="110">
        <f t="shared" si="33"/>
        <v>0.39770310506167589</v>
      </c>
      <c r="I233" s="94">
        <v>6572</v>
      </c>
      <c r="J233" s="102">
        <f t="shared" si="34"/>
        <v>0.22793670115642117</v>
      </c>
      <c r="K233" s="110">
        <f t="shared" si="35"/>
        <v>0.71629094002552107</v>
      </c>
      <c r="L233" s="94">
        <v>8070</v>
      </c>
      <c r="M233" s="102">
        <f t="shared" si="36"/>
        <v>0.18500619578686492</v>
      </c>
      <c r="N233" s="110">
        <f t="shared" si="37"/>
        <v>1.033815397703105</v>
      </c>
      <c r="O233" s="94">
        <v>9563</v>
      </c>
      <c r="P233" s="102">
        <f t="shared" si="38"/>
        <v>0.21342674892816063</v>
      </c>
      <c r="Q233" s="110">
        <f t="shared" si="39"/>
        <v>1.4678860059549128</v>
      </c>
      <c r="R233" s="94">
        <v>11604</v>
      </c>
    </row>
    <row r="234" spans="1:18" x14ac:dyDescent="0.25">
      <c r="A234" s="16" t="str">
        <f t="shared" si="30"/>
        <v>Pennsylvania 2</v>
      </c>
      <c r="B234" s="16">
        <v>2</v>
      </c>
      <c r="C234" s="93" t="s">
        <v>186</v>
      </c>
      <c r="D234" s="93" t="s">
        <v>94</v>
      </c>
      <c r="E234" s="94">
        <v>1670</v>
      </c>
      <c r="F234" s="110">
        <f t="shared" si="31"/>
        <v>0</v>
      </c>
      <c r="G234" s="102">
        <f t="shared" si="32"/>
        <v>0.40479041916167663</v>
      </c>
      <c r="H234" s="110">
        <f t="shared" si="33"/>
        <v>0.40479041916167663</v>
      </c>
      <c r="I234" s="94">
        <v>2346</v>
      </c>
      <c r="J234" s="102">
        <f t="shared" si="34"/>
        <v>0.25106564364876388</v>
      </c>
      <c r="K234" s="110">
        <f t="shared" si="35"/>
        <v>0.75748502994011979</v>
      </c>
      <c r="L234" s="94">
        <v>2935</v>
      </c>
      <c r="M234" s="102">
        <f t="shared" si="36"/>
        <v>0.15877342419080068</v>
      </c>
      <c r="N234" s="110">
        <f t="shared" si="37"/>
        <v>1.0365269461077844</v>
      </c>
      <c r="O234" s="94">
        <v>3401</v>
      </c>
      <c r="P234" s="102">
        <f t="shared" si="38"/>
        <v>0.23463687150837989</v>
      </c>
      <c r="Q234" s="110">
        <f t="shared" si="39"/>
        <v>1.5143712574850299</v>
      </c>
      <c r="R234" s="94">
        <v>4199</v>
      </c>
    </row>
    <row r="235" spans="1:18" x14ac:dyDescent="0.25">
      <c r="A235" s="16" t="str">
        <f t="shared" si="30"/>
        <v>Pennsylvania 3</v>
      </c>
      <c r="B235" s="16">
        <v>3</v>
      </c>
      <c r="C235" s="93" t="s">
        <v>187</v>
      </c>
      <c r="D235" s="93" t="s">
        <v>94</v>
      </c>
      <c r="E235" s="94">
        <v>1033</v>
      </c>
      <c r="F235" s="110">
        <f t="shared" si="31"/>
        <v>0</v>
      </c>
      <c r="G235" s="102">
        <f t="shared" si="32"/>
        <v>0.33494675701839305</v>
      </c>
      <c r="H235" s="110">
        <f t="shared" si="33"/>
        <v>0.33494675701839305</v>
      </c>
      <c r="I235" s="94">
        <v>1379</v>
      </c>
      <c r="J235" s="102">
        <f t="shared" si="34"/>
        <v>0.233502538071066</v>
      </c>
      <c r="K235" s="110">
        <f t="shared" si="35"/>
        <v>0.64666021297192644</v>
      </c>
      <c r="L235" s="94">
        <v>1701</v>
      </c>
      <c r="M235" s="102">
        <f t="shared" si="36"/>
        <v>0.20987654320987653</v>
      </c>
      <c r="N235" s="110">
        <f t="shared" si="37"/>
        <v>0.99225556631171341</v>
      </c>
      <c r="O235" s="94">
        <v>2058</v>
      </c>
      <c r="P235" s="102">
        <f t="shared" si="38"/>
        <v>0.27259475218658891</v>
      </c>
      <c r="Q235" s="110">
        <f t="shared" si="39"/>
        <v>1.5353339787028073</v>
      </c>
      <c r="R235" s="94">
        <v>2619</v>
      </c>
    </row>
    <row r="236" spans="1:18" x14ac:dyDescent="0.25">
      <c r="A236" s="16" t="str">
        <f t="shared" si="30"/>
        <v>Pennsylvania 4</v>
      </c>
      <c r="B236" s="16">
        <v>4</v>
      </c>
      <c r="C236" s="93" t="s">
        <v>188</v>
      </c>
      <c r="D236" s="93" t="s">
        <v>94</v>
      </c>
      <c r="E236" s="94">
        <v>617</v>
      </c>
      <c r="F236" s="110">
        <f t="shared" si="31"/>
        <v>0</v>
      </c>
      <c r="G236" s="102">
        <f t="shared" si="32"/>
        <v>0.61912479740680715</v>
      </c>
      <c r="H236" s="110">
        <f t="shared" si="33"/>
        <v>0.61912479740680715</v>
      </c>
      <c r="I236" s="94">
        <v>999</v>
      </c>
      <c r="J236" s="102">
        <f t="shared" si="34"/>
        <v>0.15315315315315314</v>
      </c>
      <c r="K236" s="110">
        <f t="shared" si="35"/>
        <v>0.86709886547811998</v>
      </c>
      <c r="L236" s="94">
        <v>1152</v>
      </c>
      <c r="M236" s="102">
        <f t="shared" si="36"/>
        <v>0.21527777777777779</v>
      </c>
      <c r="N236" s="110">
        <f t="shared" si="37"/>
        <v>1.2690437601296596</v>
      </c>
      <c r="O236" s="94">
        <v>1400</v>
      </c>
      <c r="P236" s="102">
        <f t="shared" si="38"/>
        <v>0.10214285714285715</v>
      </c>
      <c r="Q236" s="110">
        <f t="shared" si="39"/>
        <v>1.5008103727714748</v>
      </c>
      <c r="R236" s="94">
        <v>1543</v>
      </c>
    </row>
    <row r="237" spans="1:18" x14ac:dyDescent="0.25">
      <c r="A237" s="16" t="str">
        <f t="shared" si="30"/>
        <v>Pennsylvania 5</v>
      </c>
      <c r="B237" s="16">
        <v>5</v>
      </c>
      <c r="C237" s="93" t="s">
        <v>185</v>
      </c>
      <c r="D237" s="93" t="s">
        <v>94</v>
      </c>
      <c r="E237" s="94">
        <v>196</v>
      </c>
      <c r="F237" s="110">
        <f t="shared" si="31"/>
        <v>0</v>
      </c>
      <c r="G237" s="102">
        <f t="shared" si="32"/>
        <v>0.37755102040816324</v>
      </c>
      <c r="H237" s="110">
        <f t="shared" si="33"/>
        <v>0.37755102040816324</v>
      </c>
      <c r="I237" s="94">
        <v>270</v>
      </c>
      <c r="J237" s="102">
        <f t="shared" si="34"/>
        <v>0.12592592592592591</v>
      </c>
      <c r="K237" s="110">
        <f t="shared" si="35"/>
        <v>0.55102040816326525</v>
      </c>
      <c r="L237" s="94">
        <v>304</v>
      </c>
      <c r="M237" s="102">
        <f t="shared" si="36"/>
        <v>0.10197368421052631</v>
      </c>
      <c r="N237" s="110">
        <f t="shared" si="37"/>
        <v>0.70918367346938771</v>
      </c>
      <c r="O237" s="94">
        <v>335</v>
      </c>
      <c r="P237" s="102">
        <f t="shared" si="38"/>
        <v>0.14925373134328357</v>
      </c>
      <c r="Q237" s="110">
        <f t="shared" si="39"/>
        <v>0.9642857142857143</v>
      </c>
      <c r="R237" s="94">
        <v>385</v>
      </c>
    </row>
    <row r="238" spans="1:18" x14ac:dyDescent="0.25">
      <c r="A238" s="16" t="str">
        <f t="shared" si="30"/>
        <v>Pennsylvania 6</v>
      </c>
      <c r="B238" s="16">
        <v>6</v>
      </c>
      <c r="C238" s="92" t="s">
        <v>189</v>
      </c>
      <c r="D238" s="93" t="s">
        <v>94</v>
      </c>
      <c r="E238" s="94">
        <v>1186</v>
      </c>
      <c r="F238" s="110">
        <f t="shared" si="31"/>
        <v>0</v>
      </c>
      <c r="G238" s="102">
        <f t="shared" si="32"/>
        <v>0.3305227655986509</v>
      </c>
      <c r="H238" s="110">
        <f t="shared" si="33"/>
        <v>0.3305227655986509</v>
      </c>
      <c r="I238" s="94">
        <v>1578</v>
      </c>
      <c r="J238" s="102">
        <f t="shared" si="34"/>
        <v>0.25348542458808621</v>
      </c>
      <c r="K238" s="110">
        <f t="shared" si="35"/>
        <v>0.66779089376053968</v>
      </c>
      <c r="L238" s="94">
        <v>1978</v>
      </c>
      <c r="M238" s="102">
        <f t="shared" si="36"/>
        <v>0.19767441860465115</v>
      </c>
      <c r="N238" s="110">
        <f t="shared" si="37"/>
        <v>0.99747048903878588</v>
      </c>
      <c r="O238" s="94">
        <v>2369</v>
      </c>
      <c r="P238" s="102">
        <f t="shared" si="38"/>
        <v>0.20641620937104263</v>
      </c>
      <c r="Q238" s="110">
        <f t="shared" si="39"/>
        <v>1.4097807757166947</v>
      </c>
      <c r="R238" s="94">
        <v>2858</v>
      </c>
    </row>
    <row r="239" spans="1:18" x14ac:dyDescent="0.25">
      <c r="A239" s="16" t="str">
        <f t="shared" si="30"/>
        <v>Rhode Island 1</v>
      </c>
      <c r="B239" s="16">
        <v>1</v>
      </c>
      <c r="C239" s="92" t="s">
        <v>190</v>
      </c>
      <c r="D239" s="93" t="s">
        <v>86</v>
      </c>
      <c r="E239" s="94">
        <v>4772</v>
      </c>
      <c r="F239" s="110">
        <f t="shared" si="31"/>
        <v>0</v>
      </c>
      <c r="G239" s="102">
        <f t="shared" si="32"/>
        <v>0.4639564124056999</v>
      </c>
      <c r="H239" s="110">
        <f t="shared" si="33"/>
        <v>0.4639564124056999</v>
      </c>
      <c r="I239" s="94">
        <v>6986</v>
      </c>
      <c r="J239" s="102">
        <f t="shared" si="34"/>
        <v>0.21099341540223304</v>
      </c>
      <c r="K239" s="110">
        <f t="shared" si="35"/>
        <v>0.77284157585917856</v>
      </c>
      <c r="L239" s="94">
        <v>8460</v>
      </c>
      <c r="M239" s="102">
        <f t="shared" si="36"/>
        <v>0.17186761229314421</v>
      </c>
      <c r="N239" s="110">
        <f t="shared" si="37"/>
        <v>1.0775356244761107</v>
      </c>
      <c r="O239" s="94">
        <v>9914</v>
      </c>
      <c r="P239" s="102">
        <f t="shared" si="38"/>
        <v>0.1794432116199314</v>
      </c>
      <c r="Q239" s="110">
        <f t="shared" si="39"/>
        <v>1.4503352891869237</v>
      </c>
      <c r="R239" s="94">
        <v>11693</v>
      </c>
    </row>
    <row r="240" spans="1:18" x14ac:dyDescent="0.25">
      <c r="A240" s="16" t="str">
        <f t="shared" si="30"/>
        <v>Rhode Island 2</v>
      </c>
      <c r="B240" s="16">
        <v>2</v>
      </c>
      <c r="C240" s="93" t="s">
        <v>186</v>
      </c>
      <c r="D240" s="93" t="s">
        <v>86</v>
      </c>
      <c r="E240" s="94">
        <v>1633</v>
      </c>
      <c r="F240" s="110">
        <f t="shared" si="31"/>
        <v>0</v>
      </c>
      <c r="G240" s="102">
        <f t="shared" si="32"/>
        <v>0.45437844458052662</v>
      </c>
      <c r="H240" s="110">
        <f t="shared" si="33"/>
        <v>0.45437844458052662</v>
      </c>
      <c r="I240" s="94">
        <v>2375</v>
      </c>
      <c r="J240" s="102">
        <f t="shared" si="34"/>
        <v>0.34315789473684211</v>
      </c>
      <c r="K240" s="110">
        <f t="shared" si="35"/>
        <v>0.95345988977342311</v>
      </c>
      <c r="L240" s="94">
        <v>3190</v>
      </c>
      <c r="M240" s="102">
        <f t="shared" si="36"/>
        <v>0.16802507836990596</v>
      </c>
      <c r="N240" s="110">
        <f t="shared" si="37"/>
        <v>1.2816901408450705</v>
      </c>
      <c r="O240" s="94">
        <v>3726</v>
      </c>
      <c r="P240" s="102">
        <f t="shared" si="38"/>
        <v>0.14358561460010735</v>
      </c>
      <c r="Q240" s="110">
        <f t="shared" si="39"/>
        <v>1.6093080220453153</v>
      </c>
      <c r="R240" s="94">
        <v>4261</v>
      </c>
    </row>
    <row r="241" spans="1:18" x14ac:dyDescent="0.25">
      <c r="A241" s="16" t="str">
        <f t="shared" si="30"/>
        <v>Rhode Island 3</v>
      </c>
      <c r="B241" s="16">
        <v>3</v>
      </c>
      <c r="C241" s="93" t="s">
        <v>187</v>
      </c>
      <c r="D241" s="93" t="s">
        <v>86</v>
      </c>
      <c r="E241" s="94">
        <v>941</v>
      </c>
      <c r="F241" s="110">
        <f t="shared" si="31"/>
        <v>0</v>
      </c>
      <c r="G241" s="102">
        <f t="shared" si="32"/>
        <v>0.43889479277364507</v>
      </c>
      <c r="H241" s="110">
        <f t="shared" si="33"/>
        <v>0.43889479277364507</v>
      </c>
      <c r="I241" s="94">
        <v>1354</v>
      </c>
      <c r="J241" s="102">
        <f t="shared" si="34"/>
        <v>0.19350073855243721</v>
      </c>
      <c r="K241" s="110">
        <f t="shared" si="35"/>
        <v>0.71732199787460149</v>
      </c>
      <c r="L241" s="94">
        <v>1616</v>
      </c>
      <c r="M241" s="102">
        <f t="shared" si="36"/>
        <v>0.24566831683168316</v>
      </c>
      <c r="N241" s="110">
        <f t="shared" si="37"/>
        <v>1.1392136025504782</v>
      </c>
      <c r="O241" s="94">
        <v>2013</v>
      </c>
      <c r="P241" s="102">
        <f t="shared" si="38"/>
        <v>0.25633383010432192</v>
      </c>
      <c r="Q241" s="110">
        <f t="shared" si="39"/>
        <v>1.6875664187035069</v>
      </c>
      <c r="R241" s="94">
        <v>2529</v>
      </c>
    </row>
    <row r="242" spans="1:18" x14ac:dyDescent="0.25">
      <c r="A242" s="16" t="str">
        <f t="shared" si="30"/>
        <v>Rhode Island 4</v>
      </c>
      <c r="B242" s="16">
        <v>4</v>
      </c>
      <c r="C242" s="93" t="s">
        <v>188</v>
      </c>
      <c r="D242" s="93" t="s">
        <v>86</v>
      </c>
      <c r="E242" s="94">
        <v>667</v>
      </c>
      <c r="F242" s="110">
        <f t="shared" si="31"/>
        <v>0</v>
      </c>
      <c r="G242" s="102">
        <f t="shared" si="32"/>
        <v>0.74062968515742134</v>
      </c>
      <c r="H242" s="110">
        <f t="shared" si="33"/>
        <v>0.74062968515742134</v>
      </c>
      <c r="I242" s="94">
        <v>1161</v>
      </c>
      <c r="J242" s="102">
        <f t="shared" si="34"/>
        <v>4.9956933677863913E-2</v>
      </c>
      <c r="K242" s="110">
        <f t="shared" si="35"/>
        <v>0.82758620689655171</v>
      </c>
      <c r="L242" s="94">
        <v>1219</v>
      </c>
      <c r="M242" s="102">
        <f t="shared" si="36"/>
        <v>0.25102543068088595</v>
      </c>
      <c r="N242" s="110">
        <f t="shared" si="37"/>
        <v>1.2863568215892054</v>
      </c>
      <c r="O242" s="94">
        <v>1525</v>
      </c>
      <c r="P242" s="102">
        <f t="shared" si="38"/>
        <v>0.15737704918032788</v>
      </c>
      <c r="Q242" s="110">
        <f t="shared" si="39"/>
        <v>1.646176911544228</v>
      </c>
      <c r="R242" s="94">
        <v>1765</v>
      </c>
    </row>
    <row r="243" spans="1:18" x14ac:dyDescent="0.25">
      <c r="A243" s="16" t="str">
        <f t="shared" si="30"/>
        <v>Rhode Island 5</v>
      </c>
      <c r="B243" s="16">
        <v>5</v>
      </c>
      <c r="C243" s="93" t="s">
        <v>185</v>
      </c>
      <c r="D243" s="93" t="s">
        <v>86</v>
      </c>
      <c r="E243" s="94">
        <v>238</v>
      </c>
      <c r="F243" s="110">
        <f t="shared" si="31"/>
        <v>0</v>
      </c>
      <c r="G243" s="102">
        <f t="shared" si="32"/>
        <v>0.18907563025210083</v>
      </c>
      <c r="H243" s="110">
        <f t="shared" si="33"/>
        <v>0.18907563025210083</v>
      </c>
      <c r="I243" s="94">
        <v>283</v>
      </c>
      <c r="J243" s="102">
        <f t="shared" si="34"/>
        <v>0.19434628975265017</v>
      </c>
      <c r="K243" s="110">
        <f t="shared" si="35"/>
        <v>0.42016806722689076</v>
      </c>
      <c r="L243" s="94">
        <v>338</v>
      </c>
      <c r="M243" s="102">
        <f t="shared" si="36"/>
        <v>2.9585798816568046E-2</v>
      </c>
      <c r="N243" s="110">
        <f t="shared" si="37"/>
        <v>0.46218487394957986</v>
      </c>
      <c r="O243" s="94">
        <v>348</v>
      </c>
      <c r="P243" s="102">
        <f t="shared" si="38"/>
        <v>5.1724137931034482E-2</v>
      </c>
      <c r="Q243" s="110">
        <f t="shared" si="39"/>
        <v>0.53781512605042014</v>
      </c>
      <c r="R243" s="94">
        <v>366</v>
      </c>
    </row>
    <row r="244" spans="1:18" x14ac:dyDescent="0.25">
      <c r="A244" s="16" t="str">
        <f t="shared" si="30"/>
        <v>Rhode Island 6</v>
      </c>
      <c r="B244" s="16">
        <v>6</v>
      </c>
      <c r="C244" s="92" t="s">
        <v>189</v>
      </c>
      <c r="D244" s="93" t="s">
        <v>86</v>
      </c>
      <c r="E244" s="94">
        <v>1293</v>
      </c>
      <c r="F244" s="110">
        <f t="shared" si="31"/>
        <v>0</v>
      </c>
      <c r="G244" s="102">
        <f t="shared" si="32"/>
        <v>0.40216550657385924</v>
      </c>
      <c r="H244" s="110">
        <f t="shared" si="33"/>
        <v>0.40216550657385924</v>
      </c>
      <c r="I244" s="94">
        <v>1813</v>
      </c>
      <c r="J244" s="102">
        <f t="shared" si="34"/>
        <v>0.15664644236072808</v>
      </c>
      <c r="K244" s="110">
        <f t="shared" si="35"/>
        <v>0.6218097447795824</v>
      </c>
      <c r="L244" s="94">
        <v>2097</v>
      </c>
      <c r="M244" s="102">
        <f t="shared" si="36"/>
        <v>9.77587029089175E-2</v>
      </c>
      <c r="N244" s="110">
        <f t="shared" si="37"/>
        <v>0.7803557617942769</v>
      </c>
      <c r="O244" s="94">
        <v>2302</v>
      </c>
      <c r="P244" s="102">
        <f t="shared" si="38"/>
        <v>0.20417028670721113</v>
      </c>
      <c r="Q244" s="110">
        <f t="shared" si="39"/>
        <v>1.1438515081206497</v>
      </c>
      <c r="R244" s="94">
        <v>2772</v>
      </c>
    </row>
    <row r="245" spans="1:18" x14ac:dyDescent="0.25">
      <c r="A245" s="16" t="str">
        <f t="shared" si="30"/>
        <v>South Carolina 1</v>
      </c>
      <c r="B245" s="16">
        <v>1</v>
      </c>
      <c r="C245" s="92" t="s">
        <v>190</v>
      </c>
      <c r="D245" s="93" t="s">
        <v>118</v>
      </c>
      <c r="E245" s="94">
        <v>3847</v>
      </c>
      <c r="F245" s="110">
        <f t="shared" si="31"/>
        <v>0</v>
      </c>
      <c r="G245" s="102">
        <f t="shared" si="32"/>
        <v>0.40603067325188458</v>
      </c>
      <c r="H245" s="110">
        <f t="shared" si="33"/>
        <v>0.40603067325188458</v>
      </c>
      <c r="I245" s="94">
        <v>5409</v>
      </c>
      <c r="J245" s="102">
        <f t="shared" si="34"/>
        <v>0.2028101312627103</v>
      </c>
      <c r="K245" s="110">
        <f t="shared" si="35"/>
        <v>0.69118793865349626</v>
      </c>
      <c r="L245" s="94">
        <v>6506</v>
      </c>
      <c r="M245" s="102">
        <f t="shared" si="36"/>
        <v>0.14448201660006149</v>
      </c>
      <c r="N245" s="110">
        <f t="shared" si="37"/>
        <v>0.93553418247985443</v>
      </c>
      <c r="O245" s="94">
        <v>7446</v>
      </c>
      <c r="P245" s="102">
        <f t="shared" si="38"/>
        <v>0.177276390008058</v>
      </c>
      <c r="Q245" s="110">
        <f t="shared" si="39"/>
        <v>1.2786586950870809</v>
      </c>
      <c r="R245" s="94">
        <v>8766</v>
      </c>
    </row>
    <row r="246" spans="1:18" x14ac:dyDescent="0.25">
      <c r="A246" s="16" t="str">
        <f t="shared" si="30"/>
        <v>South Carolina 2</v>
      </c>
      <c r="B246" s="16">
        <v>2</v>
      </c>
      <c r="C246" s="93" t="s">
        <v>186</v>
      </c>
      <c r="D246" s="93" t="s">
        <v>118</v>
      </c>
      <c r="E246" s="94">
        <v>1550</v>
      </c>
      <c r="F246" s="110">
        <f t="shared" si="31"/>
        <v>0</v>
      </c>
      <c r="G246" s="102">
        <f t="shared" si="32"/>
        <v>0.3329032258064516</v>
      </c>
      <c r="H246" s="110">
        <f t="shared" si="33"/>
        <v>0.3329032258064516</v>
      </c>
      <c r="I246" s="94">
        <v>2066</v>
      </c>
      <c r="J246" s="102">
        <f t="shared" si="34"/>
        <v>0.26476282671829621</v>
      </c>
      <c r="K246" s="110">
        <f t="shared" si="35"/>
        <v>0.68580645161290321</v>
      </c>
      <c r="L246" s="94">
        <v>2613</v>
      </c>
      <c r="M246" s="102">
        <f t="shared" si="36"/>
        <v>9.6058170685036359E-2</v>
      </c>
      <c r="N246" s="110">
        <f t="shared" si="37"/>
        <v>0.847741935483871</v>
      </c>
      <c r="O246" s="94">
        <v>2864</v>
      </c>
      <c r="P246" s="102">
        <f t="shared" si="38"/>
        <v>0.19308659217877094</v>
      </c>
      <c r="Q246" s="110">
        <f t="shared" si="39"/>
        <v>1.2045161290322581</v>
      </c>
      <c r="R246" s="94">
        <v>3417</v>
      </c>
    </row>
    <row r="247" spans="1:18" x14ac:dyDescent="0.25">
      <c r="A247" s="16" t="str">
        <f t="shared" si="30"/>
        <v>South Carolina 3</v>
      </c>
      <c r="B247" s="16">
        <v>3</v>
      </c>
      <c r="C247" s="93" t="s">
        <v>187</v>
      </c>
      <c r="D247" s="93" t="s">
        <v>118</v>
      </c>
      <c r="E247" s="94">
        <v>880</v>
      </c>
      <c r="F247" s="110">
        <f t="shared" si="31"/>
        <v>0</v>
      </c>
      <c r="G247" s="102">
        <f t="shared" si="32"/>
        <v>0.42272727272727273</v>
      </c>
      <c r="H247" s="110">
        <f t="shared" si="33"/>
        <v>0.42272727272727273</v>
      </c>
      <c r="I247" s="94">
        <v>1252</v>
      </c>
      <c r="J247" s="102">
        <f t="shared" si="34"/>
        <v>0.12220447284345048</v>
      </c>
      <c r="K247" s="110">
        <f t="shared" si="35"/>
        <v>0.59659090909090906</v>
      </c>
      <c r="L247" s="94">
        <v>1405</v>
      </c>
      <c r="M247" s="102">
        <f t="shared" si="36"/>
        <v>0.17295373665480426</v>
      </c>
      <c r="N247" s="110">
        <f t="shared" si="37"/>
        <v>0.87272727272727268</v>
      </c>
      <c r="O247" s="94">
        <v>1648</v>
      </c>
      <c r="P247" s="102">
        <f t="shared" si="38"/>
        <v>0.24089805825242719</v>
      </c>
      <c r="Q247" s="110">
        <f t="shared" si="39"/>
        <v>1.3238636363636365</v>
      </c>
      <c r="R247" s="94">
        <v>2045</v>
      </c>
    </row>
    <row r="248" spans="1:18" x14ac:dyDescent="0.25">
      <c r="A248" s="16" t="str">
        <f t="shared" si="30"/>
        <v>South Carolina 4</v>
      </c>
      <c r="B248" s="16">
        <v>4</v>
      </c>
      <c r="C248" s="93" t="s">
        <v>188</v>
      </c>
      <c r="D248" s="93" t="s">
        <v>118</v>
      </c>
      <c r="E248" s="94">
        <v>523</v>
      </c>
      <c r="F248" s="110">
        <f t="shared" si="31"/>
        <v>0</v>
      </c>
      <c r="G248" s="102">
        <f t="shared" si="32"/>
        <v>0.71128107074569791</v>
      </c>
      <c r="H248" s="110">
        <f t="shared" si="33"/>
        <v>0.71128107074569791</v>
      </c>
      <c r="I248" s="94">
        <v>895</v>
      </c>
      <c r="J248" s="102">
        <f t="shared" si="34"/>
        <v>0.15642458100558659</v>
      </c>
      <c r="K248" s="110">
        <f t="shared" si="35"/>
        <v>0.97896749521988524</v>
      </c>
      <c r="L248" s="94">
        <v>1035</v>
      </c>
      <c r="M248" s="102">
        <f t="shared" si="36"/>
        <v>0.26956521739130435</v>
      </c>
      <c r="N248" s="110">
        <f t="shared" si="37"/>
        <v>1.5124282982791586</v>
      </c>
      <c r="O248" s="94">
        <v>1314</v>
      </c>
      <c r="P248" s="102">
        <f t="shared" si="38"/>
        <v>3.8051750380517502E-2</v>
      </c>
      <c r="Q248" s="110">
        <f t="shared" si="39"/>
        <v>1.6080305927342256</v>
      </c>
      <c r="R248" s="94">
        <v>1364</v>
      </c>
    </row>
    <row r="249" spans="1:18" x14ac:dyDescent="0.25">
      <c r="A249" s="16" t="str">
        <f t="shared" si="30"/>
        <v>South Carolina 5</v>
      </c>
      <c r="B249" s="16">
        <v>5</v>
      </c>
      <c r="C249" s="93" t="s">
        <v>185</v>
      </c>
      <c r="D249" s="93" t="s">
        <v>118</v>
      </c>
      <c r="E249" s="94">
        <v>193</v>
      </c>
      <c r="F249" s="110">
        <f t="shared" si="31"/>
        <v>0</v>
      </c>
      <c r="G249" s="102">
        <f t="shared" si="32"/>
        <v>0.31088082901554404</v>
      </c>
      <c r="H249" s="110">
        <f t="shared" si="33"/>
        <v>0.31088082901554404</v>
      </c>
      <c r="I249" s="94">
        <v>253</v>
      </c>
      <c r="J249" s="102">
        <f t="shared" si="34"/>
        <v>0.18972332015810275</v>
      </c>
      <c r="K249" s="110">
        <f t="shared" si="35"/>
        <v>0.55958549222797926</v>
      </c>
      <c r="L249" s="94">
        <v>301</v>
      </c>
      <c r="M249" s="102">
        <f t="shared" si="36"/>
        <v>0.13621262458471761</v>
      </c>
      <c r="N249" s="110">
        <f t="shared" si="37"/>
        <v>0.772020725388601</v>
      </c>
      <c r="O249" s="94">
        <v>342</v>
      </c>
      <c r="P249" s="102">
        <f t="shared" si="38"/>
        <v>0.25438596491228072</v>
      </c>
      <c r="Q249" s="110">
        <f t="shared" si="39"/>
        <v>1.2227979274611398</v>
      </c>
      <c r="R249" s="94">
        <v>429</v>
      </c>
    </row>
    <row r="250" spans="1:18" x14ac:dyDescent="0.25">
      <c r="A250" s="16" t="str">
        <f t="shared" si="30"/>
        <v>South Carolina 6</v>
      </c>
      <c r="B250" s="16">
        <v>6</v>
      </c>
      <c r="C250" s="92" t="s">
        <v>189</v>
      </c>
      <c r="D250" s="93" t="s">
        <v>118</v>
      </c>
      <c r="E250" s="94">
        <v>701</v>
      </c>
      <c r="F250" s="110">
        <f t="shared" si="31"/>
        <v>0</v>
      </c>
      <c r="G250" s="102">
        <f t="shared" si="32"/>
        <v>0.34522111269614836</v>
      </c>
      <c r="H250" s="110">
        <f t="shared" si="33"/>
        <v>0.34522111269614836</v>
      </c>
      <c r="I250" s="94">
        <v>943</v>
      </c>
      <c r="J250" s="102">
        <f t="shared" si="34"/>
        <v>0.22163308589607636</v>
      </c>
      <c r="K250" s="110">
        <f t="shared" si="35"/>
        <v>0.64336661911554927</v>
      </c>
      <c r="L250" s="94">
        <v>1152</v>
      </c>
      <c r="M250" s="102">
        <f t="shared" si="36"/>
        <v>0.109375</v>
      </c>
      <c r="N250" s="110">
        <f t="shared" si="37"/>
        <v>0.82310984308131241</v>
      </c>
      <c r="O250" s="94">
        <v>1278</v>
      </c>
      <c r="P250" s="102">
        <f t="shared" si="38"/>
        <v>0.18231611893583724</v>
      </c>
      <c r="Q250" s="110">
        <f t="shared" si="39"/>
        <v>1.1554921540656204</v>
      </c>
      <c r="R250" s="94">
        <v>1511</v>
      </c>
    </row>
    <row r="251" spans="1:18" x14ac:dyDescent="0.25">
      <c r="A251" s="16" t="str">
        <f t="shared" si="30"/>
        <v>South Dakota 1</v>
      </c>
      <c r="B251" s="16">
        <v>1</v>
      </c>
      <c r="C251" s="92" t="s">
        <v>190</v>
      </c>
      <c r="D251" s="93" t="s">
        <v>108</v>
      </c>
      <c r="E251" s="94">
        <v>4157</v>
      </c>
      <c r="F251" s="110">
        <f t="shared" si="31"/>
        <v>0</v>
      </c>
      <c r="G251" s="102">
        <f t="shared" si="32"/>
        <v>0.41616550396920854</v>
      </c>
      <c r="H251" s="110">
        <f t="shared" si="33"/>
        <v>0.41616550396920854</v>
      </c>
      <c r="I251" s="94">
        <v>5887</v>
      </c>
      <c r="J251" s="102">
        <f t="shared" si="34"/>
        <v>0.31934771530490913</v>
      </c>
      <c r="K251" s="110">
        <f t="shared" si="35"/>
        <v>0.8684147221554005</v>
      </c>
      <c r="L251" s="94">
        <v>7767</v>
      </c>
      <c r="M251" s="102">
        <f t="shared" si="36"/>
        <v>0.23960345049568688</v>
      </c>
      <c r="N251" s="110">
        <f t="shared" si="37"/>
        <v>1.3160933365407745</v>
      </c>
      <c r="O251" s="94">
        <v>9628</v>
      </c>
      <c r="P251" s="102">
        <f t="shared" si="38"/>
        <v>0.29777731616119651</v>
      </c>
      <c r="Q251" s="110">
        <f t="shared" si="39"/>
        <v>2.0057733942747173</v>
      </c>
      <c r="R251" s="94">
        <v>12495</v>
      </c>
    </row>
    <row r="252" spans="1:18" x14ac:dyDescent="0.25">
      <c r="A252" s="16" t="str">
        <f t="shared" si="30"/>
        <v>South Dakota 2</v>
      </c>
      <c r="B252" s="16">
        <v>2</v>
      </c>
      <c r="C252" s="93" t="s">
        <v>186</v>
      </c>
      <c r="D252" s="93" t="s">
        <v>108</v>
      </c>
      <c r="E252" s="94">
        <v>1667</v>
      </c>
      <c r="F252" s="110">
        <f t="shared" si="31"/>
        <v>0</v>
      </c>
      <c r="G252" s="102">
        <f t="shared" si="32"/>
        <v>0.55788842231553692</v>
      </c>
      <c r="H252" s="110">
        <f t="shared" si="33"/>
        <v>0.55788842231553692</v>
      </c>
      <c r="I252" s="94">
        <v>2597</v>
      </c>
      <c r="J252" s="102">
        <f t="shared" si="34"/>
        <v>0.42703118983442434</v>
      </c>
      <c r="K252" s="110">
        <f t="shared" si="35"/>
        <v>1.2231553689262147</v>
      </c>
      <c r="L252" s="94">
        <v>3706</v>
      </c>
      <c r="M252" s="102">
        <f t="shared" si="36"/>
        <v>0.32379924446842956</v>
      </c>
      <c r="N252" s="110">
        <f t="shared" si="37"/>
        <v>1.9430113977204559</v>
      </c>
      <c r="O252" s="94">
        <v>4906</v>
      </c>
      <c r="P252" s="102">
        <f t="shared" si="38"/>
        <v>0.42498980839788014</v>
      </c>
      <c r="Q252" s="110">
        <f t="shared" si="39"/>
        <v>3.1937612477504498</v>
      </c>
      <c r="R252" s="94">
        <v>6991</v>
      </c>
    </row>
    <row r="253" spans="1:18" x14ac:dyDescent="0.25">
      <c r="A253" s="16" t="str">
        <f t="shared" si="30"/>
        <v>South Dakota 3</v>
      </c>
      <c r="B253" s="16">
        <v>3</v>
      </c>
      <c r="C253" s="93" t="s">
        <v>187</v>
      </c>
      <c r="D253" s="93" t="s">
        <v>108</v>
      </c>
      <c r="E253" s="94">
        <v>1048</v>
      </c>
      <c r="F253" s="110">
        <f t="shared" si="31"/>
        <v>0</v>
      </c>
      <c r="G253" s="102">
        <f t="shared" si="32"/>
        <v>0.12595419847328243</v>
      </c>
      <c r="H253" s="110">
        <f t="shared" si="33"/>
        <v>0.12595419847328243</v>
      </c>
      <c r="I253" s="94">
        <v>1180</v>
      </c>
      <c r="J253" s="102">
        <f t="shared" si="34"/>
        <v>0.31525423728813562</v>
      </c>
      <c r="K253" s="110">
        <f t="shared" si="35"/>
        <v>0.48091603053435117</v>
      </c>
      <c r="L253" s="94">
        <v>1552</v>
      </c>
      <c r="M253" s="102">
        <f t="shared" si="36"/>
        <v>0.11018041237113402</v>
      </c>
      <c r="N253" s="110">
        <f t="shared" si="37"/>
        <v>0.64408396946564883</v>
      </c>
      <c r="O253" s="94">
        <v>1723</v>
      </c>
      <c r="P253" s="102">
        <f t="shared" si="38"/>
        <v>0.13697040046430645</v>
      </c>
      <c r="Q253" s="110">
        <f t="shared" si="39"/>
        <v>0.86927480916030531</v>
      </c>
      <c r="R253" s="94">
        <v>1959</v>
      </c>
    </row>
    <row r="254" spans="1:18" x14ac:dyDescent="0.25">
      <c r="A254" s="16" t="str">
        <f t="shared" si="30"/>
        <v>South Dakota 4</v>
      </c>
      <c r="B254" s="16">
        <v>4</v>
      </c>
      <c r="C254" s="93" t="s">
        <v>188</v>
      </c>
      <c r="D254" s="93" t="s">
        <v>108</v>
      </c>
      <c r="E254" s="94">
        <v>398</v>
      </c>
      <c r="F254" s="110">
        <f t="shared" si="31"/>
        <v>0</v>
      </c>
      <c r="G254" s="102">
        <f t="shared" si="32"/>
        <v>0.69095477386934678</v>
      </c>
      <c r="H254" s="110">
        <f t="shared" si="33"/>
        <v>0.69095477386934678</v>
      </c>
      <c r="I254" s="94">
        <v>673</v>
      </c>
      <c r="J254" s="102">
        <f t="shared" si="34"/>
        <v>0.15601783060921248</v>
      </c>
      <c r="K254" s="110">
        <f t="shared" si="35"/>
        <v>0.95477386934673369</v>
      </c>
      <c r="L254" s="94">
        <v>778</v>
      </c>
      <c r="M254" s="102">
        <f t="shared" si="36"/>
        <v>0.26606683804627251</v>
      </c>
      <c r="N254" s="110">
        <f t="shared" si="37"/>
        <v>1.4748743718592965</v>
      </c>
      <c r="O254" s="94">
        <v>985</v>
      </c>
      <c r="P254" s="102">
        <f t="shared" si="38"/>
        <v>2.8426395939086295E-2</v>
      </c>
      <c r="Q254" s="110">
        <f t="shared" si="39"/>
        <v>1.5452261306532664</v>
      </c>
      <c r="R254" s="94">
        <v>1013</v>
      </c>
    </row>
    <row r="255" spans="1:18" x14ac:dyDescent="0.25">
      <c r="A255" s="16" t="str">
        <f t="shared" si="30"/>
        <v>South Dakota 5</v>
      </c>
      <c r="B255" s="16">
        <v>5</v>
      </c>
      <c r="C255" s="93" t="s">
        <v>185</v>
      </c>
      <c r="D255" s="93" t="s">
        <v>108</v>
      </c>
      <c r="E255" s="94">
        <v>191</v>
      </c>
      <c r="F255" s="110">
        <f t="shared" si="31"/>
        <v>0</v>
      </c>
      <c r="G255" s="102">
        <f t="shared" si="32"/>
        <v>0.45549738219895286</v>
      </c>
      <c r="H255" s="110">
        <f t="shared" si="33"/>
        <v>0.45549738219895286</v>
      </c>
      <c r="I255" s="94">
        <v>278</v>
      </c>
      <c r="J255" s="102">
        <f t="shared" si="34"/>
        <v>0.29496402877697842</v>
      </c>
      <c r="K255" s="110">
        <f t="shared" si="35"/>
        <v>0.88481675392670156</v>
      </c>
      <c r="L255" s="94">
        <v>360</v>
      </c>
      <c r="M255" s="102">
        <f t="shared" si="36"/>
        <v>0.25</v>
      </c>
      <c r="N255" s="110">
        <f t="shared" si="37"/>
        <v>1.3560209424083769</v>
      </c>
      <c r="O255" s="94">
        <v>450</v>
      </c>
      <c r="P255" s="102">
        <f t="shared" si="38"/>
        <v>0.28222222222222221</v>
      </c>
      <c r="Q255" s="110">
        <f t="shared" si="39"/>
        <v>2.0209424083769632</v>
      </c>
      <c r="R255" s="94">
        <v>577</v>
      </c>
    </row>
    <row r="256" spans="1:18" x14ac:dyDescent="0.25">
      <c r="A256" s="16" t="str">
        <f t="shared" si="30"/>
        <v>South Dakota 6</v>
      </c>
      <c r="B256" s="16">
        <v>6</v>
      </c>
      <c r="C256" s="92" t="s">
        <v>189</v>
      </c>
      <c r="D256" s="93" t="s">
        <v>108</v>
      </c>
      <c r="E256" s="94">
        <v>853</v>
      </c>
      <c r="F256" s="110">
        <f t="shared" si="31"/>
        <v>0</v>
      </c>
      <c r="G256" s="102">
        <f t="shared" si="32"/>
        <v>0.35873388042203985</v>
      </c>
      <c r="H256" s="110">
        <f t="shared" si="33"/>
        <v>0.35873388042203985</v>
      </c>
      <c r="I256" s="94">
        <v>1159</v>
      </c>
      <c r="J256" s="102">
        <f t="shared" si="34"/>
        <v>0.18291630716134599</v>
      </c>
      <c r="K256" s="110">
        <f t="shared" si="35"/>
        <v>0.60726846424384529</v>
      </c>
      <c r="L256" s="94">
        <v>1371</v>
      </c>
      <c r="M256" s="102">
        <f t="shared" si="36"/>
        <v>0.14077315827862874</v>
      </c>
      <c r="N256" s="110">
        <f t="shared" si="37"/>
        <v>0.83352872215709262</v>
      </c>
      <c r="O256" s="94">
        <v>1564</v>
      </c>
      <c r="P256" s="102">
        <f t="shared" si="38"/>
        <v>0.25</v>
      </c>
      <c r="Q256" s="110">
        <f t="shared" si="39"/>
        <v>1.2919109026963658</v>
      </c>
      <c r="R256" s="94">
        <v>1955</v>
      </c>
    </row>
    <row r="257" spans="1:18" x14ac:dyDescent="0.25">
      <c r="A257" s="16" t="str">
        <f t="shared" si="30"/>
        <v>Tennessee 1</v>
      </c>
      <c r="B257" s="16">
        <v>1</v>
      </c>
      <c r="C257" s="92" t="s">
        <v>190</v>
      </c>
      <c r="D257" s="93" t="s">
        <v>119</v>
      </c>
      <c r="E257" s="94">
        <v>4088</v>
      </c>
      <c r="F257" s="110">
        <f t="shared" si="31"/>
        <v>0</v>
      </c>
      <c r="G257" s="102">
        <f t="shared" si="32"/>
        <v>0.40998043052837574</v>
      </c>
      <c r="H257" s="110">
        <f t="shared" si="33"/>
        <v>0.40998043052837574</v>
      </c>
      <c r="I257" s="94">
        <v>5764</v>
      </c>
      <c r="J257" s="102">
        <f t="shared" si="34"/>
        <v>0.15006939625260235</v>
      </c>
      <c r="K257" s="110">
        <f t="shared" si="35"/>
        <v>0.62157534246575341</v>
      </c>
      <c r="L257" s="94">
        <v>6629</v>
      </c>
      <c r="M257" s="102">
        <f t="shared" si="36"/>
        <v>0.17755317544124302</v>
      </c>
      <c r="N257" s="110">
        <f t="shared" si="37"/>
        <v>0.9094911937377691</v>
      </c>
      <c r="O257" s="94">
        <v>7806</v>
      </c>
      <c r="P257" s="102">
        <f t="shared" si="38"/>
        <v>0.19600307455803229</v>
      </c>
      <c r="Q257" s="110">
        <f t="shared" si="39"/>
        <v>1.283757338551859</v>
      </c>
      <c r="R257" s="94">
        <v>9336</v>
      </c>
    </row>
    <row r="258" spans="1:18" x14ac:dyDescent="0.25">
      <c r="A258" s="16" t="str">
        <f t="shared" si="30"/>
        <v>Tennessee 2</v>
      </c>
      <c r="B258" s="16">
        <v>2</v>
      </c>
      <c r="C258" s="93" t="s">
        <v>186</v>
      </c>
      <c r="D258" s="93" t="s">
        <v>119</v>
      </c>
      <c r="E258" s="94">
        <v>1451</v>
      </c>
      <c r="F258" s="110">
        <f t="shared" si="31"/>
        <v>0</v>
      </c>
      <c r="G258" s="102">
        <f t="shared" si="32"/>
        <v>0.33149552033080631</v>
      </c>
      <c r="H258" s="110">
        <f t="shared" si="33"/>
        <v>0.33149552033080631</v>
      </c>
      <c r="I258" s="94">
        <v>1932</v>
      </c>
      <c r="J258" s="102">
        <f t="shared" si="34"/>
        <v>0.16149068322981366</v>
      </c>
      <c r="K258" s="110">
        <f t="shared" si="35"/>
        <v>0.54651964162646449</v>
      </c>
      <c r="L258" s="94">
        <v>2244</v>
      </c>
      <c r="M258" s="102">
        <f t="shared" si="36"/>
        <v>0.20142602495543671</v>
      </c>
      <c r="N258" s="110">
        <f t="shared" si="37"/>
        <v>0.85802894555478981</v>
      </c>
      <c r="O258" s="94">
        <v>2696</v>
      </c>
      <c r="P258" s="102">
        <f t="shared" si="38"/>
        <v>0.22885756676557864</v>
      </c>
      <c r="Q258" s="110">
        <f t="shared" si="39"/>
        <v>1.2832529290144727</v>
      </c>
      <c r="R258" s="94">
        <v>3313</v>
      </c>
    </row>
    <row r="259" spans="1:18" x14ac:dyDescent="0.25">
      <c r="A259" s="16" t="str">
        <f t="shared" si="30"/>
        <v>Tennessee 3</v>
      </c>
      <c r="B259" s="16">
        <v>3</v>
      </c>
      <c r="C259" s="93" t="s">
        <v>187</v>
      </c>
      <c r="D259" s="93" t="s">
        <v>119</v>
      </c>
      <c r="E259" s="94">
        <v>1116</v>
      </c>
      <c r="F259" s="110">
        <f t="shared" si="31"/>
        <v>0</v>
      </c>
      <c r="G259" s="102">
        <f t="shared" si="32"/>
        <v>0.33512544802867383</v>
      </c>
      <c r="H259" s="110">
        <f t="shared" si="33"/>
        <v>0.33512544802867383</v>
      </c>
      <c r="I259" s="94">
        <v>1490</v>
      </c>
      <c r="J259" s="102">
        <f t="shared" si="34"/>
        <v>0.12214765100671141</v>
      </c>
      <c r="K259" s="110">
        <f t="shared" si="35"/>
        <v>0.49820788530465948</v>
      </c>
      <c r="L259" s="94">
        <v>1672</v>
      </c>
      <c r="M259" s="102">
        <f t="shared" si="36"/>
        <v>0.2063397129186603</v>
      </c>
      <c r="N259" s="110">
        <f t="shared" si="37"/>
        <v>0.80734767025089604</v>
      </c>
      <c r="O259" s="94">
        <v>2017</v>
      </c>
      <c r="P259" s="102">
        <f t="shared" si="38"/>
        <v>0.23054040654437283</v>
      </c>
      <c r="Q259" s="110">
        <f t="shared" si="39"/>
        <v>1.2240143369175627</v>
      </c>
      <c r="R259" s="94">
        <v>2482</v>
      </c>
    </row>
    <row r="260" spans="1:18" x14ac:dyDescent="0.25">
      <c r="A260" s="16" t="str">
        <f t="shared" si="30"/>
        <v>Tennessee 4</v>
      </c>
      <c r="B260" s="16">
        <v>4</v>
      </c>
      <c r="C260" s="93" t="s">
        <v>188</v>
      </c>
      <c r="D260" s="93" t="s">
        <v>119</v>
      </c>
      <c r="E260" s="94">
        <v>594</v>
      </c>
      <c r="F260" s="110">
        <f t="shared" si="31"/>
        <v>0</v>
      </c>
      <c r="G260" s="102">
        <f t="shared" si="32"/>
        <v>0.75420875420875422</v>
      </c>
      <c r="H260" s="110">
        <f t="shared" si="33"/>
        <v>0.75420875420875422</v>
      </c>
      <c r="I260" s="94">
        <v>1042</v>
      </c>
      <c r="J260" s="102">
        <f t="shared" si="34"/>
        <v>8.5412667946257195E-2</v>
      </c>
      <c r="K260" s="110">
        <f t="shared" si="35"/>
        <v>0.90404040404040409</v>
      </c>
      <c r="L260" s="94">
        <v>1131</v>
      </c>
      <c r="M260" s="102">
        <f t="shared" si="36"/>
        <v>0.15296198054818744</v>
      </c>
      <c r="N260" s="110">
        <f t="shared" si="37"/>
        <v>1.1952861952861953</v>
      </c>
      <c r="O260" s="94">
        <v>1304</v>
      </c>
      <c r="P260" s="102">
        <f t="shared" si="38"/>
        <v>6.9785276073619631E-2</v>
      </c>
      <c r="Q260" s="110">
        <f t="shared" si="39"/>
        <v>1.3484848484848484</v>
      </c>
      <c r="R260" s="94">
        <v>1395</v>
      </c>
    </row>
    <row r="261" spans="1:18" x14ac:dyDescent="0.25">
      <c r="A261" s="16" t="str">
        <f t="shared" ref="A261:A310" si="40">CONCATENATE(D261, " ", B261)</f>
        <v>Tennessee 5</v>
      </c>
      <c r="B261" s="16">
        <v>5</v>
      </c>
      <c r="C261" s="93" t="s">
        <v>185</v>
      </c>
      <c r="D261" s="93" t="s">
        <v>119</v>
      </c>
      <c r="E261" s="94">
        <v>182</v>
      </c>
      <c r="F261" s="110">
        <f t="shared" ref="F261:F310" si="41">E261-E261</f>
        <v>0</v>
      </c>
      <c r="G261" s="102">
        <f t="shared" ref="G261:G310" si="42">(I261-E261)/E261</f>
        <v>0.35714285714285715</v>
      </c>
      <c r="H261" s="110">
        <f t="shared" ref="H261:H310" si="43">(I261-E261)/E261</f>
        <v>0.35714285714285715</v>
      </c>
      <c r="I261" s="94">
        <v>247</v>
      </c>
      <c r="J261" s="102">
        <f t="shared" ref="J261:J310" si="44">((L261-I261)/I261)</f>
        <v>0.16194331983805668</v>
      </c>
      <c r="K261" s="110">
        <f t="shared" ref="K261:K310" si="45">(L261-E261)/E261</f>
        <v>0.57692307692307687</v>
      </c>
      <c r="L261" s="94">
        <v>287</v>
      </c>
      <c r="M261" s="102">
        <f t="shared" ref="M261:M310" si="46">(O261-L261)/L261</f>
        <v>5.5749128919860627E-2</v>
      </c>
      <c r="N261" s="110">
        <f t="shared" ref="N261:N310" si="47">(O261-E261)/E261</f>
        <v>0.6648351648351648</v>
      </c>
      <c r="O261" s="94">
        <v>303</v>
      </c>
      <c r="P261" s="102">
        <f t="shared" ref="P261:P310" si="48">(R261-O261)/O261</f>
        <v>0.24422442244224424</v>
      </c>
      <c r="Q261" s="110">
        <f t="shared" ref="Q261:Q310" si="49">(R261-E261)/E261</f>
        <v>1.0714285714285714</v>
      </c>
      <c r="R261" s="94">
        <v>377</v>
      </c>
    </row>
    <row r="262" spans="1:18" x14ac:dyDescent="0.25">
      <c r="A262" s="16" t="str">
        <f t="shared" si="40"/>
        <v>Tennessee 6</v>
      </c>
      <c r="B262" s="16">
        <v>6</v>
      </c>
      <c r="C262" s="92" t="s">
        <v>189</v>
      </c>
      <c r="D262" s="93" t="s">
        <v>119</v>
      </c>
      <c r="E262" s="94">
        <v>745</v>
      </c>
      <c r="F262" s="110">
        <f t="shared" si="41"/>
        <v>0</v>
      </c>
      <c r="G262" s="102">
        <f t="shared" si="42"/>
        <v>0.41342281879194631</v>
      </c>
      <c r="H262" s="110">
        <f t="shared" si="43"/>
        <v>0.41342281879194631</v>
      </c>
      <c r="I262" s="94">
        <v>1053</v>
      </c>
      <c r="J262" s="102">
        <f t="shared" si="44"/>
        <v>0.22981956315289648</v>
      </c>
      <c r="K262" s="110">
        <f t="shared" si="45"/>
        <v>0.73825503355704702</v>
      </c>
      <c r="L262" s="94">
        <v>1295</v>
      </c>
      <c r="M262" s="102">
        <f t="shared" si="46"/>
        <v>0.14749034749034748</v>
      </c>
      <c r="N262" s="110">
        <f t="shared" si="47"/>
        <v>0.99463087248322146</v>
      </c>
      <c r="O262" s="94">
        <v>1486</v>
      </c>
      <c r="P262" s="102">
        <f t="shared" si="48"/>
        <v>0.19044414535666218</v>
      </c>
      <c r="Q262" s="110">
        <f t="shared" si="49"/>
        <v>1.3744966442953019</v>
      </c>
      <c r="R262" s="94">
        <v>1769</v>
      </c>
    </row>
    <row r="263" spans="1:18" x14ac:dyDescent="0.25">
      <c r="A263" s="16" t="str">
        <f t="shared" si="40"/>
        <v>Texas 1</v>
      </c>
      <c r="B263" s="16">
        <v>1</v>
      </c>
      <c r="C263" s="92" t="s">
        <v>190</v>
      </c>
      <c r="D263" s="93" t="s">
        <v>126</v>
      </c>
      <c r="E263" s="94">
        <v>3640</v>
      </c>
      <c r="F263" s="110">
        <f t="shared" si="41"/>
        <v>0</v>
      </c>
      <c r="G263" s="102">
        <f t="shared" si="42"/>
        <v>0.38626373626373628</v>
      </c>
      <c r="H263" s="110">
        <f t="shared" si="43"/>
        <v>0.38626373626373628</v>
      </c>
      <c r="I263" s="94">
        <v>5046</v>
      </c>
      <c r="J263" s="102">
        <f t="shared" si="44"/>
        <v>0.21105826397146255</v>
      </c>
      <c r="K263" s="110">
        <f t="shared" si="45"/>
        <v>0.67884615384615388</v>
      </c>
      <c r="L263" s="94">
        <v>6111</v>
      </c>
      <c r="M263" s="102">
        <f t="shared" si="46"/>
        <v>0.18082146948126329</v>
      </c>
      <c r="N263" s="110">
        <f t="shared" si="47"/>
        <v>0.98241758241758237</v>
      </c>
      <c r="O263" s="94">
        <v>7216</v>
      </c>
      <c r="P263" s="102">
        <f t="shared" si="48"/>
        <v>0.16491130820399114</v>
      </c>
      <c r="Q263" s="110">
        <f t="shared" si="49"/>
        <v>1.3093406593406594</v>
      </c>
      <c r="R263" s="94">
        <v>8406</v>
      </c>
    </row>
    <row r="264" spans="1:18" x14ac:dyDescent="0.25">
      <c r="A264" s="16" t="str">
        <f t="shared" si="40"/>
        <v>Texas 2</v>
      </c>
      <c r="B264" s="16">
        <v>2</v>
      </c>
      <c r="C264" s="93" t="s">
        <v>186</v>
      </c>
      <c r="D264" s="93" t="s">
        <v>126</v>
      </c>
      <c r="E264" s="94">
        <v>1320</v>
      </c>
      <c r="F264" s="110">
        <f t="shared" si="41"/>
        <v>0</v>
      </c>
      <c r="G264" s="102">
        <f t="shared" si="42"/>
        <v>0.40303030303030302</v>
      </c>
      <c r="H264" s="110">
        <f t="shared" si="43"/>
        <v>0.40303030303030302</v>
      </c>
      <c r="I264" s="94">
        <v>1852</v>
      </c>
      <c r="J264" s="102">
        <f t="shared" si="44"/>
        <v>0.23596112311015119</v>
      </c>
      <c r="K264" s="110">
        <f t="shared" si="45"/>
        <v>0.73409090909090913</v>
      </c>
      <c r="L264" s="94">
        <v>2289</v>
      </c>
      <c r="M264" s="102">
        <f t="shared" si="46"/>
        <v>0.1620795107033639</v>
      </c>
      <c r="N264" s="110">
        <f t="shared" si="47"/>
        <v>1.0151515151515151</v>
      </c>
      <c r="O264" s="94">
        <v>2660</v>
      </c>
      <c r="P264" s="102">
        <f t="shared" si="48"/>
        <v>0.15413533834586465</v>
      </c>
      <c r="Q264" s="110">
        <f t="shared" si="49"/>
        <v>1.3257575757575757</v>
      </c>
      <c r="R264" s="94">
        <v>3070</v>
      </c>
    </row>
    <row r="265" spans="1:18" x14ac:dyDescent="0.25">
      <c r="A265" s="16" t="str">
        <f t="shared" si="40"/>
        <v>Texas 3</v>
      </c>
      <c r="B265" s="16">
        <v>3</v>
      </c>
      <c r="C265" s="93" t="s">
        <v>187</v>
      </c>
      <c r="D265" s="93" t="s">
        <v>126</v>
      </c>
      <c r="E265" s="94">
        <v>977</v>
      </c>
      <c r="F265" s="110">
        <f t="shared" si="41"/>
        <v>0</v>
      </c>
      <c r="G265" s="102">
        <f t="shared" si="42"/>
        <v>0.44319344933469806</v>
      </c>
      <c r="H265" s="110">
        <f t="shared" si="43"/>
        <v>0.44319344933469806</v>
      </c>
      <c r="I265" s="94">
        <v>1410</v>
      </c>
      <c r="J265" s="102">
        <f t="shared" si="44"/>
        <v>7.3049645390070916E-2</v>
      </c>
      <c r="K265" s="110">
        <f t="shared" si="45"/>
        <v>0.548618219037871</v>
      </c>
      <c r="L265" s="94">
        <v>1513</v>
      </c>
      <c r="M265" s="102">
        <f t="shared" si="46"/>
        <v>0.18241903502974224</v>
      </c>
      <c r="N265" s="110">
        <f t="shared" si="47"/>
        <v>0.83111566018423744</v>
      </c>
      <c r="O265" s="94">
        <v>1789</v>
      </c>
      <c r="P265" s="102">
        <f t="shared" si="48"/>
        <v>0.21185019564002236</v>
      </c>
      <c r="Q265" s="110">
        <f t="shared" si="49"/>
        <v>1.2190378710337768</v>
      </c>
      <c r="R265" s="94">
        <v>2168</v>
      </c>
    </row>
    <row r="266" spans="1:18" x14ac:dyDescent="0.25">
      <c r="A266" s="16" t="str">
        <f t="shared" si="40"/>
        <v>Texas 4</v>
      </c>
      <c r="B266" s="16">
        <v>4</v>
      </c>
      <c r="C266" s="93" t="s">
        <v>188</v>
      </c>
      <c r="D266" s="93" t="s">
        <v>126</v>
      </c>
      <c r="E266" s="94">
        <v>462</v>
      </c>
      <c r="F266" s="110">
        <f t="shared" si="41"/>
        <v>0</v>
      </c>
      <c r="G266" s="102">
        <f t="shared" si="42"/>
        <v>0.47835497835497837</v>
      </c>
      <c r="H266" s="110">
        <f t="shared" si="43"/>
        <v>0.47835497835497837</v>
      </c>
      <c r="I266" s="94">
        <v>683</v>
      </c>
      <c r="J266" s="102">
        <f t="shared" si="44"/>
        <v>0.34260614934114203</v>
      </c>
      <c r="K266" s="110">
        <f t="shared" si="45"/>
        <v>0.98484848484848486</v>
      </c>
      <c r="L266" s="94">
        <v>917</v>
      </c>
      <c r="M266" s="102">
        <f t="shared" si="46"/>
        <v>0.26608505997818976</v>
      </c>
      <c r="N266" s="110">
        <f t="shared" si="47"/>
        <v>1.5129870129870129</v>
      </c>
      <c r="O266" s="94">
        <v>1161</v>
      </c>
      <c r="P266" s="102">
        <f t="shared" si="48"/>
        <v>0.16365202411714039</v>
      </c>
      <c r="Q266" s="110">
        <f t="shared" si="49"/>
        <v>1.9242424242424243</v>
      </c>
      <c r="R266" s="94">
        <v>1351</v>
      </c>
    </row>
    <row r="267" spans="1:18" x14ac:dyDescent="0.25">
      <c r="A267" s="16" t="str">
        <f t="shared" si="40"/>
        <v>Texas 5</v>
      </c>
      <c r="B267" s="16">
        <v>5</v>
      </c>
      <c r="C267" s="93" t="s">
        <v>185</v>
      </c>
      <c r="D267" s="93" t="s">
        <v>126</v>
      </c>
      <c r="E267" s="94">
        <v>194</v>
      </c>
      <c r="F267" s="110">
        <f t="shared" si="41"/>
        <v>0</v>
      </c>
      <c r="G267" s="102">
        <f t="shared" si="42"/>
        <v>0.12371134020618557</v>
      </c>
      <c r="H267" s="110">
        <f t="shared" si="43"/>
        <v>0.12371134020618557</v>
      </c>
      <c r="I267" s="94">
        <v>218</v>
      </c>
      <c r="J267" s="102">
        <f t="shared" si="44"/>
        <v>0.29357798165137616</v>
      </c>
      <c r="K267" s="110">
        <f t="shared" si="45"/>
        <v>0.45360824742268041</v>
      </c>
      <c r="L267" s="94">
        <v>282</v>
      </c>
      <c r="M267" s="102">
        <f t="shared" si="46"/>
        <v>7.8014184397163122E-2</v>
      </c>
      <c r="N267" s="110">
        <f t="shared" si="47"/>
        <v>0.5670103092783505</v>
      </c>
      <c r="O267" s="94">
        <v>304</v>
      </c>
      <c r="P267" s="102">
        <f t="shared" si="48"/>
        <v>0.11842105263157894</v>
      </c>
      <c r="Q267" s="110">
        <f t="shared" si="49"/>
        <v>0.75257731958762886</v>
      </c>
      <c r="R267" s="94">
        <v>340</v>
      </c>
    </row>
    <row r="268" spans="1:18" x14ac:dyDescent="0.25">
      <c r="A268" s="16" t="str">
        <f t="shared" si="40"/>
        <v>Texas 6</v>
      </c>
      <c r="B268" s="16">
        <v>6</v>
      </c>
      <c r="C268" s="92" t="s">
        <v>189</v>
      </c>
      <c r="D268" s="93" t="s">
        <v>126</v>
      </c>
      <c r="E268" s="94">
        <v>687</v>
      </c>
      <c r="F268" s="110">
        <f t="shared" si="41"/>
        <v>0</v>
      </c>
      <c r="G268" s="102">
        <f t="shared" si="42"/>
        <v>0.28529839883551672</v>
      </c>
      <c r="H268" s="110">
        <f t="shared" si="43"/>
        <v>0.28529839883551672</v>
      </c>
      <c r="I268" s="94">
        <v>883</v>
      </c>
      <c r="J268" s="102">
        <f t="shared" si="44"/>
        <v>0.25707814269535673</v>
      </c>
      <c r="K268" s="110">
        <f t="shared" si="45"/>
        <v>0.61572052401746724</v>
      </c>
      <c r="L268" s="94">
        <v>1110</v>
      </c>
      <c r="M268" s="102">
        <f t="shared" si="46"/>
        <v>0.17297297297297298</v>
      </c>
      <c r="N268" s="110">
        <f t="shared" si="47"/>
        <v>0.89519650655021832</v>
      </c>
      <c r="O268" s="94">
        <v>1302</v>
      </c>
      <c r="P268" s="102">
        <f t="shared" si="48"/>
        <v>0.13440860215053763</v>
      </c>
      <c r="Q268" s="110">
        <f t="shared" si="49"/>
        <v>1.1499272197962154</v>
      </c>
      <c r="R268" s="94">
        <v>1477</v>
      </c>
    </row>
    <row r="269" spans="1:18" x14ac:dyDescent="0.25">
      <c r="A269" s="16" t="str">
        <f t="shared" si="40"/>
        <v>Utah 1</v>
      </c>
      <c r="B269" s="16">
        <v>1</v>
      </c>
      <c r="C269" s="92" t="s">
        <v>190</v>
      </c>
      <c r="D269" s="93" t="s">
        <v>131</v>
      </c>
      <c r="E269" s="94">
        <v>3028</v>
      </c>
      <c r="F269" s="110">
        <f t="shared" si="41"/>
        <v>0</v>
      </c>
      <c r="G269" s="102">
        <f t="shared" si="42"/>
        <v>0.46268163804491413</v>
      </c>
      <c r="H269" s="110">
        <f t="shared" si="43"/>
        <v>0.46268163804491413</v>
      </c>
      <c r="I269" s="94">
        <v>4429</v>
      </c>
      <c r="J269" s="102">
        <f t="shared" si="44"/>
        <v>0.15872657484759539</v>
      </c>
      <c r="K269" s="110">
        <f t="shared" si="45"/>
        <v>0.69484808454425362</v>
      </c>
      <c r="L269" s="94">
        <v>5132</v>
      </c>
      <c r="M269" s="102">
        <f t="shared" si="46"/>
        <v>0.19095869056897896</v>
      </c>
      <c r="N269" s="110">
        <f t="shared" si="47"/>
        <v>1.0184940554821664</v>
      </c>
      <c r="O269" s="94">
        <v>6112</v>
      </c>
      <c r="P269" s="102">
        <f t="shared" si="48"/>
        <v>0.23069371727748691</v>
      </c>
      <c r="Q269" s="110">
        <f t="shared" si="49"/>
        <v>1.4841479524438572</v>
      </c>
      <c r="R269" s="94">
        <v>7522</v>
      </c>
    </row>
    <row r="270" spans="1:18" x14ac:dyDescent="0.25">
      <c r="A270" s="16" t="str">
        <f t="shared" si="40"/>
        <v>Utah 2</v>
      </c>
      <c r="B270" s="16">
        <v>2</v>
      </c>
      <c r="C270" s="93" t="s">
        <v>186</v>
      </c>
      <c r="D270" s="93" t="s">
        <v>131</v>
      </c>
      <c r="E270" s="94">
        <v>1042</v>
      </c>
      <c r="F270" s="110">
        <f t="shared" si="41"/>
        <v>0</v>
      </c>
      <c r="G270" s="102">
        <f t="shared" si="42"/>
        <v>0.4894433781190019</v>
      </c>
      <c r="H270" s="110">
        <f t="shared" si="43"/>
        <v>0.4894433781190019</v>
      </c>
      <c r="I270" s="94">
        <v>1552</v>
      </c>
      <c r="J270" s="102">
        <f t="shared" si="44"/>
        <v>0.20425257731958762</v>
      </c>
      <c r="K270" s="110">
        <f t="shared" si="45"/>
        <v>0.7936660268714012</v>
      </c>
      <c r="L270" s="94">
        <v>1869</v>
      </c>
      <c r="M270" s="102">
        <f t="shared" si="46"/>
        <v>0.16425896201177101</v>
      </c>
      <c r="N270" s="110">
        <f t="shared" si="47"/>
        <v>1.0882917466410749</v>
      </c>
      <c r="O270" s="94">
        <v>2176</v>
      </c>
      <c r="P270" s="102">
        <f t="shared" si="48"/>
        <v>0.27481617647058826</v>
      </c>
      <c r="Q270" s="110">
        <f t="shared" si="49"/>
        <v>1.6621880998080614</v>
      </c>
      <c r="R270" s="94">
        <v>2774</v>
      </c>
    </row>
    <row r="271" spans="1:18" x14ac:dyDescent="0.25">
      <c r="A271" s="16" t="str">
        <f t="shared" si="40"/>
        <v>Utah 3</v>
      </c>
      <c r="B271" s="16">
        <v>3</v>
      </c>
      <c r="C271" s="93" t="s">
        <v>187</v>
      </c>
      <c r="D271" s="93" t="s">
        <v>131</v>
      </c>
      <c r="E271" s="94">
        <v>709</v>
      </c>
      <c r="F271" s="110">
        <f t="shared" si="41"/>
        <v>0</v>
      </c>
      <c r="G271" s="102">
        <f t="shared" si="42"/>
        <v>0.45698166431593795</v>
      </c>
      <c r="H271" s="110">
        <f t="shared" si="43"/>
        <v>0.45698166431593795</v>
      </c>
      <c r="I271" s="94">
        <v>1033</v>
      </c>
      <c r="J271" s="102">
        <f t="shared" si="44"/>
        <v>0.15779283639883834</v>
      </c>
      <c r="K271" s="110">
        <f t="shared" si="45"/>
        <v>0.68688293370944997</v>
      </c>
      <c r="L271" s="94">
        <v>1196</v>
      </c>
      <c r="M271" s="102">
        <f t="shared" si="46"/>
        <v>0.1705685618729097</v>
      </c>
      <c r="N271" s="110">
        <f t="shared" si="47"/>
        <v>0.97461212976022571</v>
      </c>
      <c r="O271" s="94">
        <v>1400</v>
      </c>
      <c r="P271" s="102">
        <f t="shared" si="48"/>
        <v>0.17357142857142857</v>
      </c>
      <c r="Q271" s="110">
        <f t="shared" si="49"/>
        <v>1.3173483779971791</v>
      </c>
      <c r="R271" s="94">
        <v>1643</v>
      </c>
    </row>
    <row r="272" spans="1:18" x14ac:dyDescent="0.25">
      <c r="A272" s="16" t="str">
        <f t="shared" si="40"/>
        <v>Utah 4</v>
      </c>
      <c r="B272" s="16">
        <v>4</v>
      </c>
      <c r="C272" s="93" t="s">
        <v>188</v>
      </c>
      <c r="D272" s="93" t="s">
        <v>131</v>
      </c>
      <c r="E272" s="94">
        <v>426</v>
      </c>
      <c r="F272" s="110">
        <f t="shared" si="41"/>
        <v>0</v>
      </c>
      <c r="G272" s="102">
        <f t="shared" si="42"/>
        <v>0.59154929577464788</v>
      </c>
      <c r="H272" s="110">
        <f t="shared" si="43"/>
        <v>0.59154929577464788</v>
      </c>
      <c r="I272" s="94">
        <v>678</v>
      </c>
      <c r="J272" s="102">
        <f t="shared" si="44"/>
        <v>4.8672566371681415E-2</v>
      </c>
      <c r="K272" s="110">
        <f t="shared" si="45"/>
        <v>0.66901408450704225</v>
      </c>
      <c r="L272" s="94">
        <v>711</v>
      </c>
      <c r="M272" s="102">
        <f t="shared" si="46"/>
        <v>0.2939521800281294</v>
      </c>
      <c r="N272" s="110">
        <f t="shared" si="47"/>
        <v>1.15962441314554</v>
      </c>
      <c r="O272" s="94">
        <v>920</v>
      </c>
      <c r="P272" s="102">
        <f t="shared" si="48"/>
        <v>0.15869565217391304</v>
      </c>
      <c r="Q272" s="110">
        <f t="shared" si="49"/>
        <v>1.5023474178403755</v>
      </c>
      <c r="R272" s="94">
        <v>1066</v>
      </c>
    </row>
    <row r="273" spans="1:18" x14ac:dyDescent="0.25">
      <c r="A273" s="16" t="str">
        <f t="shared" si="40"/>
        <v>Utah 5</v>
      </c>
      <c r="B273" s="16">
        <v>5</v>
      </c>
      <c r="C273" s="93" t="s">
        <v>185</v>
      </c>
      <c r="D273" s="93" t="s">
        <v>131</v>
      </c>
      <c r="E273" s="94">
        <v>236</v>
      </c>
      <c r="F273" s="110">
        <f t="shared" si="41"/>
        <v>0</v>
      </c>
      <c r="G273" s="102">
        <f t="shared" si="42"/>
        <v>0.3135593220338983</v>
      </c>
      <c r="H273" s="110">
        <f t="shared" si="43"/>
        <v>0.3135593220338983</v>
      </c>
      <c r="I273" s="94">
        <v>310</v>
      </c>
      <c r="J273" s="102">
        <f t="shared" si="44"/>
        <v>0.13548387096774195</v>
      </c>
      <c r="K273" s="110">
        <f t="shared" si="45"/>
        <v>0.49152542372881358</v>
      </c>
      <c r="L273" s="94">
        <v>352</v>
      </c>
      <c r="M273" s="102">
        <f t="shared" si="46"/>
        <v>0.13636363636363635</v>
      </c>
      <c r="N273" s="110">
        <f t="shared" si="47"/>
        <v>0.69491525423728817</v>
      </c>
      <c r="O273" s="94">
        <v>400</v>
      </c>
      <c r="P273" s="102">
        <f t="shared" si="48"/>
        <v>0.26250000000000001</v>
      </c>
      <c r="Q273" s="110">
        <f t="shared" si="49"/>
        <v>1.1398305084745763</v>
      </c>
      <c r="R273" s="94">
        <v>505</v>
      </c>
    </row>
    <row r="274" spans="1:18" x14ac:dyDescent="0.25">
      <c r="A274" s="16" t="str">
        <f t="shared" si="40"/>
        <v>Utah 6</v>
      </c>
      <c r="B274" s="16">
        <v>6</v>
      </c>
      <c r="C274" s="92" t="s">
        <v>189</v>
      </c>
      <c r="D274" s="93" t="s">
        <v>131</v>
      </c>
      <c r="E274" s="94">
        <v>615</v>
      </c>
      <c r="F274" s="110">
        <f t="shared" si="41"/>
        <v>0</v>
      </c>
      <c r="G274" s="102">
        <f t="shared" si="42"/>
        <v>0.39186991869918697</v>
      </c>
      <c r="H274" s="110">
        <f t="shared" si="43"/>
        <v>0.39186991869918697</v>
      </c>
      <c r="I274" s="94">
        <v>856</v>
      </c>
      <c r="J274" s="102">
        <f t="shared" si="44"/>
        <v>0.17289719626168223</v>
      </c>
      <c r="K274" s="110">
        <f t="shared" si="45"/>
        <v>0.63252032520325208</v>
      </c>
      <c r="L274" s="94">
        <v>1004</v>
      </c>
      <c r="M274" s="102">
        <f t="shared" si="46"/>
        <v>0.21115537848605578</v>
      </c>
      <c r="N274" s="110">
        <f t="shared" si="47"/>
        <v>0.97723577235772363</v>
      </c>
      <c r="O274" s="94">
        <v>1216</v>
      </c>
      <c r="P274" s="102">
        <f t="shared" si="48"/>
        <v>0.26151315789473684</v>
      </c>
      <c r="Q274" s="110">
        <f t="shared" si="49"/>
        <v>1.494308943089431</v>
      </c>
      <c r="R274" s="94">
        <v>1534</v>
      </c>
    </row>
    <row r="275" spans="1:18" x14ac:dyDescent="0.25">
      <c r="A275" s="16" t="str">
        <f t="shared" si="40"/>
        <v>Vermont 1</v>
      </c>
      <c r="B275" s="16">
        <v>1</v>
      </c>
      <c r="C275" s="92" t="s">
        <v>190</v>
      </c>
      <c r="D275" s="93" t="s">
        <v>87</v>
      </c>
      <c r="E275" s="94">
        <v>4399</v>
      </c>
      <c r="F275" s="110">
        <f t="shared" si="41"/>
        <v>0</v>
      </c>
      <c r="G275" s="102">
        <f t="shared" si="42"/>
        <v>0.51488974766992501</v>
      </c>
      <c r="H275" s="110">
        <f t="shared" si="43"/>
        <v>0.51488974766992501</v>
      </c>
      <c r="I275" s="94">
        <v>6664</v>
      </c>
      <c r="J275" s="102">
        <f t="shared" si="44"/>
        <v>0.32803121248499401</v>
      </c>
      <c r="K275" s="110">
        <f t="shared" si="45"/>
        <v>1.0118208683791772</v>
      </c>
      <c r="L275" s="94">
        <v>8850</v>
      </c>
      <c r="M275" s="102">
        <f t="shared" si="46"/>
        <v>0.24418079096045198</v>
      </c>
      <c r="N275" s="110">
        <f t="shared" si="47"/>
        <v>1.5030688792907478</v>
      </c>
      <c r="O275" s="94">
        <v>11011</v>
      </c>
      <c r="P275" s="102">
        <f t="shared" si="48"/>
        <v>0.15829624920534011</v>
      </c>
      <c r="Q275" s="110">
        <f t="shared" si="49"/>
        <v>1.8992952943850876</v>
      </c>
      <c r="R275" s="94">
        <v>12754</v>
      </c>
    </row>
    <row r="276" spans="1:18" x14ac:dyDescent="0.25">
      <c r="A276" s="16" t="str">
        <f t="shared" si="40"/>
        <v>Vermont 2</v>
      </c>
      <c r="B276" s="16">
        <v>2</v>
      </c>
      <c r="C276" s="93" t="s">
        <v>186</v>
      </c>
      <c r="D276" s="93" t="s">
        <v>87</v>
      </c>
      <c r="E276" s="94">
        <v>1570</v>
      </c>
      <c r="F276" s="110">
        <f t="shared" si="41"/>
        <v>0</v>
      </c>
      <c r="G276" s="102">
        <f t="shared" si="42"/>
        <v>0.63375796178343946</v>
      </c>
      <c r="H276" s="110">
        <f t="shared" si="43"/>
        <v>0.63375796178343946</v>
      </c>
      <c r="I276" s="94">
        <v>2565</v>
      </c>
      <c r="J276" s="102">
        <f t="shared" si="44"/>
        <v>0.43859649122807015</v>
      </c>
      <c r="K276" s="110">
        <f t="shared" si="45"/>
        <v>1.3503184713375795</v>
      </c>
      <c r="L276" s="94">
        <v>3690</v>
      </c>
      <c r="M276" s="102">
        <f t="shared" si="46"/>
        <v>0.22818428184281841</v>
      </c>
      <c r="N276" s="110">
        <f t="shared" si="47"/>
        <v>1.8866242038216561</v>
      </c>
      <c r="O276" s="94">
        <v>4532</v>
      </c>
      <c r="P276" s="102">
        <f t="shared" si="48"/>
        <v>0.24404236540158869</v>
      </c>
      <c r="Q276" s="110">
        <f t="shared" si="49"/>
        <v>2.5910828025477706</v>
      </c>
      <c r="R276" s="94">
        <v>5638</v>
      </c>
    </row>
    <row r="277" spans="1:18" x14ac:dyDescent="0.25">
      <c r="A277" s="16" t="str">
        <f t="shared" si="40"/>
        <v>Vermont 3</v>
      </c>
      <c r="B277" s="16">
        <v>3</v>
      </c>
      <c r="C277" s="93" t="s">
        <v>187</v>
      </c>
      <c r="D277" s="93" t="s">
        <v>87</v>
      </c>
      <c r="E277" s="94">
        <v>959</v>
      </c>
      <c r="F277" s="110">
        <f t="shared" si="41"/>
        <v>0</v>
      </c>
      <c r="G277" s="102">
        <f t="shared" si="42"/>
        <v>0.40667361835245047</v>
      </c>
      <c r="H277" s="110">
        <f t="shared" si="43"/>
        <v>0.40667361835245047</v>
      </c>
      <c r="I277" s="94">
        <v>1349</v>
      </c>
      <c r="J277" s="102">
        <f t="shared" si="44"/>
        <v>9.9332839140103782E-2</v>
      </c>
      <c r="K277" s="110">
        <f t="shared" si="45"/>
        <v>0.54640250260688217</v>
      </c>
      <c r="L277" s="94">
        <v>1483</v>
      </c>
      <c r="M277" s="102">
        <f t="shared" si="46"/>
        <v>0.23263654753877275</v>
      </c>
      <c r="N277" s="110">
        <f t="shared" si="47"/>
        <v>0.90615224191866528</v>
      </c>
      <c r="O277" s="94">
        <v>1828</v>
      </c>
      <c r="P277" s="102">
        <f t="shared" si="48"/>
        <v>0.29431072210065645</v>
      </c>
      <c r="Q277" s="110">
        <f t="shared" si="49"/>
        <v>1.4671532846715329</v>
      </c>
      <c r="R277" s="94">
        <v>2366</v>
      </c>
    </row>
    <row r="278" spans="1:18" x14ac:dyDescent="0.25">
      <c r="A278" s="16" t="str">
        <f t="shared" si="40"/>
        <v>Vermont 4</v>
      </c>
      <c r="B278" s="16">
        <v>4</v>
      </c>
      <c r="C278" s="93" t="s">
        <v>188</v>
      </c>
      <c r="D278" s="93" t="s">
        <v>87</v>
      </c>
      <c r="E278" s="94">
        <v>486</v>
      </c>
      <c r="F278" s="110">
        <f t="shared" si="41"/>
        <v>0</v>
      </c>
      <c r="G278" s="102">
        <f t="shared" si="42"/>
        <v>0.72839506172839508</v>
      </c>
      <c r="H278" s="110">
        <f t="shared" si="43"/>
        <v>0.72839506172839508</v>
      </c>
      <c r="I278" s="94">
        <v>840</v>
      </c>
      <c r="J278" s="102">
        <f t="shared" si="44"/>
        <v>0.13095238095238096</v>
      </c>
      <c r="K278" s="110">
        <f t="shared" si="45"/>
        <v>0.95473251028806583</v>
      </c>
      <c r="L278" s="94">
        <v>950</v>
      </c>
      <c r="M278" s="102">
        <f t="shared" si="46"/>
        <v>0.28631578947368419</v>
      </c>
      <c r="N278" s="110">
        <f t="shared" si="47"/>
        <v>1.5144032921810699</v>
      </c>
      <c r="O278" s="94">
        <v>1222</v>
      </c>
      <c r="P278" s="102">
        <f t="shared" si="48"/>
        <v>-0.22913256955810146</v>
      </c>
      <c r="Q278" s="110">
        <f t="shared" si="49"/>
        <v>0.93827160493827155</v>
      </c>
      <c r="R278" s="94">
        <v>942</v>
      </c>
    </row>
    <row r="279" spans="1:18" x14ac:dyDescent="0.25">
      <c r="A279" s="16" t="str">
        <f t="shared" si="40"/>
        <v>Vermont 5</v>
      </c>
      <c r="B279" s="16">
        <v>5</v>
      </c>
      <c r="C279" s="93" t="s">
        <v>185</v>
      </c>
      <c r="D279" s="93" t="s">
        <v>87</v>
      </c>
      <c r="E279" s="94">
        <v>248</v>
      </c>
      <c r="F279" s="110">
        <f t="shared" si="41"/>
        <v>0</v>
      </c>
      <c r="G279" s="102">
        <f t="shared" si="42"/>
        <v>0.41129032258064518</v>
      </c>
      <c r="H279" s="110">
        <f t="shared" si="43"/>
        <v>0.41129032258064518</v>
      </c>
      <c r="I279" s="94">
        <v>350</v>
      </c>
      <c r="J279" s="102">
        <f t="shared" si="44"/>
        <v>0.22</v>
      </c>
      <c r="K279" s="110">
        <f t="shared" si="45"/>
        <v>0.72177419354838712</v>
      </c>
      <c r="L279" s="94">
        <v>427</v>
      </c>
      <c r="M279" s="102">
        <f t="shared" si="46"/>
        <v>0.1288056206088993</v>
      </c>
      <c r="N279" s="110">
        <f t="shared" si="47"/>
        <v>0.94354838709677424</v>
      </c>
      <c r="O279" s="94">
        <v>482</v>
      </c>
      <c r="P279" s="102">
        <f t="shared" si="48"/>
        <v>0.14315352697095435</v>
      </c>
      <c r="Q279" s="110">
        <f t="shared" si="49"/>
        <v>1.221774193548387</v>
      </c>
      <c r="R279" s="94">
        <v>551</v>
      </c>
    </row>
    <row r="280" spans="1:18" x14ac:dyDescent="0.25">
      <c r="A280" s="16" t="str">
        <f t="shared" si="40"/>
        <v>Vermont 6</v>
      </c>
      <c r="B280" s="16">
        <v>6</v>
      </c>
      <c r="C280" s="92" t="s">
        <v>189</v>
      </c>
      <c r="D280" s="93" t="s">
        <v>87</v>
      </c>
      <c r="E280" s="94">
        <v>1136</v>
      </c>
      <c r="F280" s="110">
        <f t="shared" si="41"/>
        <v>0</v>
      </c>
      <c r="G280" s="102">
        <f t="shared" si="42"/>
        <v>0.37323943661971831</v>
      </c>
      <c r="H280" s="110">
        <f t="shared" si="43"/>
        <v>0.37323943661971831</v>
      </c>
      <c r="I280" s="94">
        <v>1560</v>
      </c>
      <c r="J280" s="102">
        <f t="shared" si="44"/>
        <v>0.47435897435897434</v>
      </c>
      <c r="K280" s="110">
        <f t="shared" si="45"/>
        <v>1.0246478873239437</v>
      </c>
      <c r="L280" s="94">
        <v>2300</v>
      </c>
      <c r="M280" s="102">
        <f t="shared" si="46"/>
        <v>0.28130434782608693</v>
      </c>
      <c r="N280" s="110">
        <f t="shared" si="47"/>
        <v>1.5941901408450705</v>
      </c>
      <c r="O280" s="94">
        <v>2947</v>
      </c>
      <c r="P280" s="102">
        <f t="shared" si="48"/>
        <v>0.10519172039362062</v>
      </c>
      <c r="Q280" s="110">
        <f t="shared" si="49"/>
        <v>1.8670774647887325</v>
      </c>
      <c r="R280" s="94">
        <v>3257</v>
      </c>
    </row>
    <row r="281" spans="1:18" x14ac:dyDescent="0.25">
      <c r="A281" s="16" t="str">
        <f t="shared" si="40"/>
        <v>Virginia 1</v>
      </c>
      <c r="B281" s="16">
        <v>1</v>
      </c>
      <c r="C281" s="92" t="s">
        <v>190</v>
      </c>
      <c r="D281" s="93" t="s">
        <v>120</v>
      </c>
      <c r="E281" s="94">
        <v>3660</v>
      </c>
      <c r="F281" s="110">
        <f t="shared" si="41"/>
        <v>0</v>
      </c>
      <c r="G281" s="102">
        <f t="shared" si="42"/>
        <v>0.41448087431693992</v>
      </c>
      <c r="H281" s="110">
        <f t="shared" si="43"/>
        <v>0.41448087431693992</v>
      </c>
      <c r="I281" s="94">
        <v>5177</v>
      </c>
      <c r="J281" s="102">
        <f t="shared" si="44"/>
        <v>0.26482518833301139</v>
      </c>
      <c r="K281" s="110">
        <f t="shared" si="45"/>
        <v>0.78907103825136615</v>
      </c>
      <c r="L281" s="94">
        <v>6548</v>
      </c>
      <c r="M281" s="102">
        <f t="shared" si="46"/>
        <v>0.18372021991447771</v>
      </c>
      <c r="N281" s="110">
        <f t="shared" si="47"/>
        <v>1.11775956284153</v>
      </c>
      <c r="O281" s="94">
        <v>7751</v>
      </c>
      <c r="P281" s="102">
        <f t="shared" si="48"/>
        <v>0.18629854212359695</v>
      </c>
      <c r="Q281" s="110">
        <f t="shared" si="49"/>
        <v>1.5122950819672132</v>
      </c>
      <c r="R281" s="94">
        <v>9195</v>
      </c>
    </row>
    <row r="282" spans="1:18" x14ac:dyDescent="0.25">
      <c r="A282" s="16" t="str">
        <f t="shared" si="40"/>
        <v>Virginia 2</v>
      </c>
      <c r="B282" s="16">
        <v>2</v>
      </c>
      <c r="C282" s="93" t="s">
        <v>186</v>
      </c>
      <c r="D282" s="93" t="s">
        <v>120</v>
      </c>
      <c r="E282" s="94">
        <v>1335</v>
      </c>
      <c r="F282" s="110">
        <f t="shared" si="41"/>
        <v>0</v>
      </c>
      <c r="G282" s="102">
        <f t="shared" si="42"/>
        <v>0.42921348314606744</v>
      </c>
      <c r="H282" s="110">
        <f t="shared" si="43"/>
        <v>0.42921348314606744</v>
      </c>
      <c r="I282" s="94">
        <v>1908</v>
      </c>
      <c r="J282" s="102">
        <f t="shared" si="44"/>
        <v>0.2552410901467505</v>
      </c>
      <c r="K282" s="110">
        <f t="shared" si="45"/>
        <v>0.79400749063670417</v>
      </c>
      <c r="L282" s="94">
        <v>2395</v>
      </c>
      <c r="M282" s="102">
        <f t="shared" si="46"/>
        <v>0.16826722338204592</v>
      </c>
      <c r="N282" s="110">
        <f t="shared" si="47"/>
        <v>1.0958801498127342</v>
      </c>
      <c r="O282" s="94">
        <v>2798</v>
      </c>
      <c r="P282" s="102">
        <f t="shared" si="48"/>
        <v>0.21622587562544673</v>
      </c>
      <c r="Q282" s="110">
        <f t="shared" si="49"/>
        <v>1.5490636704119851</v>
      </c>
      <c r="R282" s="94">
        <v>3403</v>
      </c>
    </row>
    <row r="283" spans="1:18" x14ac:dyDescent="0.25">
      <c r="A283" s="16" t="str">
        <f t="shared" si="40"/>
        <v>Virginia 3</v>
      </c>
      <c r="B283" s="16">
        <v>3</v>
      </c>
      <c r="C283" s="93" t="s">
        <v>187</v>
      </c>
      <c r="D283" s="93" t="s">
        <v>120</v>
      </c>
      <c r="E283" s="94">
        <v>953</v>
      </c>
      <c r="F283" s="110">
        <f t="shared" si="41"/>
        <v>0</v>
      </c>
      <c r="G283" s="102">
        <f t="shared" si="42"/>
        <v>0.34732423924449107</v>
      </c>
      <c r="H283" s="110">
        <f t="shared" si="43"/>
        <v>0.34732423924449107</v>
      </c>
      <c r="I283" s="94">
        <v>1284</v>
      </c>
      <c r="J283" s="102">
        <f t="shared" si="44"/>
        <v>0.26947040498442365</v>
      </c>
      <c r="K283" s="110">
        <f t="shared" si="45"/>
        <v>0.71038824763903463</v>
      </c>
      <c r="L283" s="94">
        <v>1630</v>
      </c>
      <c r="M283" s="102">
        <f t="shared" si="46"/>
        <v>0.19631901840490798</v>
      </c>
      <c r="N283" s="110">
        <f t="shared" si="47"/>
        <v>1.0461699895068206</v>
      </c>
      <c r="O283" s="94">
        <v>1950</v>
      </c>
      <c r="P283" s="102">
        <f t="shared" si="48"/>
        <v>0.23435897435897435</v>
      </c>
      <c r="Q283" s="110">
        <f t="shared" si="49"/>
        <v>1.5257082896117524</v>
      </c>
      <c r="R283" s="94">
        <v>2407</v>
      </c>
    </row>
    <row r="284" spans="1:18" x14ac:dyDescent="0.25">
      <c r="A284" s="16" t="str">
        <f t="shared" si="40"/>
        <v>Virginia 4</v>
      </c>
      <c r="B284" s="16">
        <v>4</v>
      </c>
      <c r="C284" s="93" t="s">
        <v>188</v>
      </c>
      <c r="D284" s="93" t="s">
        <v>120</v>
      </c>
      <c r="E284" s="94">
        <v>496</v>
      </c>
      <c r="F284" s="110">
        <f t="shared" si="41"/>
        <v>0</v>
      </c>
      <c r="G284" s="102">
        <f t="shared" si="42"/>
        <v>0.62701612903225812</v>
      </c>
      <c r="H284" s="110">
        <f t="shared" si="43"/>
        <v>0.62701612903225812</v>
      </c>
      <c r="I284" s="94">
        <v>807</v>
      </c>
      <c r="J284" s="102">
        <f t="shared" si="44"/>
        <v>0.14250309789343246</v>
      </c>
      <c r="K284" s="110">
        <f t="shared" si="45"/>
        <v>0.8588709677419355</v>
      </c>
      <c r="L284" s="94">
        <v>922</v>
      </c>
      <c r="M284" s="102">
        <f t="shared" si="46"/>
        <v>0.22885032537960953</v>
      </c>
      <c r="N284" s="110">
        <f t="shared" si="47"/>
        <v>1.284274193548387</v>
      </c>
      <c r="O284" s="94">
        <v>1133</v>
      </c>
      <c r="P284" s="102">
        <f t="shared" si="48"/>
        <v>-1.2356575463371581E-2</v>
      </c>
      <c r="Q284" s="110">
        <f t="shared" si="49"/>
        <v>1.2560483870967742</v>
      </c>
      <c r="R284" s="94">
        <v>1119</v>
      </c>
    </row>
    <row r="285" spans="1:18" x14ac:dyDescent="0.25">
      <c r="A285" s="16" t="str">
        <f t="shared" si="40"/>
        <v>Virginia 5</v>
      </c>
      <c r="B285" s="16">
        <v>5</v>
      </c>
      <c r="C285" s="93" t="s">
        <v>185</v>
      </c>
      <c r="D285" s="93" t="s">
        <v>120</v>
      </c>
      <c r="E285" s="94">
        <v>224</v>
      </c>
      <c r="F285" s="110">
        <f t="shared" si="41"/>
        <v>0</v>
      </c>
      <c r="G285" s="102">
        <f t="shared" si="42"/>
        <v>0.33482142857142855</v>
      </c>
      <c r="H285" s="110">
        <f t="shared" si="43"/>
        <v>0.33482142857142855</v>
      </c>
      <c r="I285" s="94">
        <v>299</v>
      </c>
      <c r="J285" s="102">
        <f t="shared" si="44"/>
        <v>0.25418060200668896</v>
      </c>
      <c r="K285" s="110">
        <f t="shared" si="45"/>
        <v>0.6741071428571429</v>
      </c>
      <c r="L285" s="94">
        <v>375</v>
      </c>
      <c r="M285" s="102">
        <f t="shared" si="46"/>
        <v>0.10666666666666667</v>
      </c>
      <c r="N285" s="110">
        <f t="shared" si="47"/>
        <v>0.8526785714285714</v>
      </c>
      <c r="O285" s="94">
        <v>415</v>
      </c>
      <c r="P285" s="102">
        <f t="shared" si="48"/>
        <v>0.14216867469879518</v>
      </c>
      <c r="Q285" s="110">
        <f t="shared" si="49"/>
        <v>1.1160714285714286</v>
      </c>
      <c r="R285" s="94">
        <v>474</v>
      </c>
    </row>
    <row r="286" spans="1:18" x14ac:dyDescent="0.25">
      <c r="A286" s="16" t="str">
        <f t="shared" si="40"/>
        <v>Virginia 6</v>
      </c>
      <c r="B286" s="16">
        <v>6</v>
      </c>
      <c r="C286" s="92" t="s">
        <v>189</v>
      </c>
      <c r="D286" s="93" t="s">
        <v>120</v>
      </c>
      <c r="E286" s="94">
        <v>652</v>
      </c>
      <c r="F286" s="110">
        <f t="shared" si="41"/>
        <v>0</v>
      </c>
      <c r="G286" s="102">
        <f t="shared" si="42"/>
        <v>0.34815950920245398</v>
      </c>
      <c r="H286" s="110">
        <f t="shared" si="43"/>
        <v>0.34815950920245398</v>
      </c>
      <c r="I286" s="94">
        <v>879</v>
      </c>
      <c r="J286" s="102">
        <f t="shared" si="44"/>
        <v>0.39476678043230945</v>
      </c>
      <c r="K286" s="110">
        <f t="shared" si="45"/>
        <v>0.88036809815950923</v>
      </c>
      <c r="L286" s="94">
        <v>1226</v>
      </c>
      <c r="M286" s="102">
        <f t="shared" si="46"/>
        <v>0.1867862969004894</v>
      </c>
      <c r="N286" s="110">
        <f t="shared" si="47"/>
        <v>1.23159509202454</v>
      </c>
      <c r="O286" s="94">
        <v>1455</v>
      </c>
      <c r="P286" s="102">
        <f t="shared" si="48"/>
        <v>0.2316151202749141</v>
      </c>
      <c r="Q286" s="110">
        <f t="shared" si="49"/>
        <v>1.7484662576687116</v>
      </c>
      <c r="R286" s="94">
        <v>1792</v>
      </c>
    </row>
    <row r="287" spans="1:18" x14ac:dyDescent="0.25">
      <c r="A287" s="16" t="str">
        <f t="shared" si="40"/>
        <v>Washington 1</v>
      </c>
      <c r="B287" s="16">
        <v>1</v>
      </c>
      <c r="C287" s="92" t="s">
        <v>190</v>
      </c>
      <c r="D287" s="93" t="s">
        <v>139</v>
      </c>
      <c r="E287" s="94">
        <v>3863</v>
      </c>
      <c r="F287" s="110">
        <f t="shared" si="41"/>
        <v>0</v>
      </c>
      <c r="G287" s="102">
        <f t="shared" si="42"/>
        <v>0.41392699974113384</v>
      </c>
      <c r="H287" s="110">
        <f t="shared" si="43"/>
        <v>0.41392699974113384</v>
      </c>
      <c r="I287" s="94">
        <v>5462</v>
      </c>
      <c r="J287" s="102">
        <f t="shared" si="44"/>
        <v>0.26510435737824972</v>
      </c>
      <c r="K287" s="110">
        <f t="shared" si="45"/>
        <v>0.78876520838726383</v>
      </c>
      <c r="L287" s="94">
        <v>6910</v>
      </c>
      <c r="M287" s="102">
        <f t="shared" si="46"/>
        <v>0.14384949348769899</v>
      </c>
      <c r="N287" s="110">
        <f t="shared" si="47"/>
        <v>1.0460781775821899</v>
      </c>
      <c r="O287" s="94">
        <v>7904</v>
      </c>
      <c r="P287" s="102">
        <f t="shared" si="48"/>
        <v>0.17219129554655871</v>
      </c>
      <c r="Q287" s="110">
        <f t="shared" si="49"/>
        <v>1.3983950297696091</v>
      </c>
      <c r="R287" s="94">
        <v>9265</v>
      </c>
    </row>
    <row r="288" spans="1:18" x14ac:dyDescent="0.25">
      <c r="A288" s="16" t="str">
        <f t="shared" si="40"/>
        <v>Washington 2</v>
      </c>
      <c r="B288" s="16">
        <v>2</v>
      </c>
      <c r="C288" s="93" t="s">
        <v>186</v>
      </c>
      <c r="D288" s="93" t="s">
        <v>139</v>
      </c>
      <c r="E288" s="94">
        <v>1247</v>
      </c>
      <c r="F288" s="110">
        <f t="shared" si="41"/>
        <v>0</v>
      </c>
      <c r="G288" s="102">
        <f t="shared" si="42"/>
        <v>0.48917401764234164</v>
      </c>
      <c r="H288" s="110">
        <f t="shared" si="43"/>
        <v>0.48917401764234164</v>
      </c>
      <c r="I288" s="94">
        <v>1857</v>
      </c>
      <c r="J288" s="102">
        <f t="shared" si="44"/>
        <v>0.38179859989229942</v>
      </c>
      <c r="K288" s="110">
        <f t="shared" si="45"/>
        <v>1.0577385725741781</v>
      </c>
      <c r="L288" s="94">
        <v>2566</v>
      </c>
      <c r="M288" s="102">
        <f t="shared" si="46"/>
        <v>0.18589243959469992</v>
      </c>
      <c r="N288" s="110">
        <f t="shared" si="47"/>
        <v>1.4402566158781074</v>
      </c>
      <c r="O288" s="94">
        <v>3043</v>
      </c>
      <c r="P288" s="102">
        <f t="shared" si="48"/>
        <v>0.13276372001314493</v>
      </c>
      <c r="Q288" s="110">
        <f t="shared" si="49"/>
        <v>1.7642341619887731</v>
      </c>
      <c r="R288" s="94">
        <v>3447</v>
      </c>
    </row>
    <row r="289" spans="1:18" x14ac:dyDescent="0.25">
      <c r="A289" s="16" t="str">
        <f t="shared" si="40"/>
        <v>Washington 3</v>
      </c>
      <c r="B289" s="16">
        <v>3</v>
      </c>
      <c r="C289" s="93" t="s">
        <v>187</v>
      </c>
      <c r="D289" s="93" t="s">
        <v>139</v>
      </c>
      <c r="E289" s="94">
        <v>1047</v>
      </c>
      <c r="F289" s="110">
        <f t="shared" si="41"/>
        <v>0</v>
      </c>
      <c r="G289" s="102">
        <f t="shared" si="42"/>
        <v>0.42024832855778416</v>
      </c>
      <c r="H289" s="110">
        <f t="shared" si="43"/>
        <v>0.42024832855778416</v>
      </c>
      <c r="I289" s="94">
        <v>1487</v>
      </c>
      <c r="J289" s="102">
        <f t="shared" si="44"/>
        <v>0.22394082044384667</v>
      </c>
      <c r="K289" s="110">
        <f t="shared" si="45"/>
        <v>0.73829990448901628</v>
      </c>
      <c r="L289" s="94">
        <v>1820</v>
      </c>
      <c r="M289" s="102">
        <f t="shared" si="46"/>
        <v>0.12472527472527473</v>
      </c>
      <c r="N289" s="110">
        <f t="shared" si="47"/>
        <v>0.95510983763132762</v>
      </c>
      <c r="O289" s="94">
        <v>2047</v>
      </c>
      <c r="P289" s="102">
        <f t="shared" si="48"/>
        <v>0.20810942843185148</v>
      </c>
      <c r="Q289" s="110">
        <f t="shared" si="49"/>
        <v>1.3619866284622733</v>
      </c>
      <c r="R289" s="94">
        <v>2473</v>
      </c>
    </row>
    <row r="290" spans="1:18" x14ac:dyDescent="0.25">
      <c r="A290" s="16" t="str">
        <f t="shared" si="40"/>
        <v>Washington 4</v>
      </c>
      <c r="B290" s="16">
        <v>4</v>
      </c>
      <c r="C290" s="93" t="s">
        <v>188</v>
      </c>
      <c r="D290" s="93" t="s">
        <v>139</v>
      </c>
      <c r="E290" s="94">
        <v>461</v>
      </c>
      <c r="F290" s="110">
        <f t="shared" si="41"/>
        <v>0</v>
      </c>
      <c r="G290" s="102">
        <f t="shared" si="42"/>
        <v>0.4598698481561822</v>
      </c>
      <c r="H290" s="110">
        <f t="shared" si="43"/>
        <v>0.4598698481561822</v>
      </c>
      <c r="I290" s="94">
        <v>673</v>
      </c>
      <c r="J290" s="102">
        <f t="shared" si="44"/>
        <v>0.11589895988112928</v>
      </c>
      <c r="K290" s="110">
        <f t="shared" si="45"/>
        <v>0.6290672451193059</v>
      </c>
      <c r="L290" s="94">
        <v>751</v>
      </c>
      <c r="M290" s="102">
        <f t="shared" si="46"/>
        <v>5.3262316910785618E-2</v>
      </c>
      <c r="N290" s="110">
        <f t="shared" si="47"/>
        <v>0.71583514099783085</v>
      </c>
      <c r="O290" s="94">
        <v>791</v>
      </c>
      <c r="P290" s="102">
        <f t="shared" si="48"/>
        <v>1.2642225031605564E-3</v>
      </c>
      <c r="Q290" s="110">
        <f t="shared" si="49"/>
        <v>0.71800433839479394</v>
      </c>
      <c r="R290" s="94">
        <v>792</v>
      </c>
    </row>
    <row r="291" spans="1:18" x14ac:dyDescent="0.25">
      <c r="A291" s="16" t="str">
        <f t="shared" si="40"/>
        <v>Washington 5</v>
      </c>
      <c r="B291" s="16">
        <v>5</v>
      </c>
      <c r="C291" s="93" t="s">
        <v>185</v>
      </c>
      <c r="D291" s="93" t="s">
        <v>139</v>
      </c>
      <c r="E291" s="94">
        <v>332</v>
      </c>
      <c r="F291" s="110">
        <f t="shared" si="41"/>
        <v>0</v>
      </c>
      <c r="G291" s="102">
        <f t="shared" si="42"/>
        <v>0.2740963855421687</v>
      </c>
      <c r="H291" s="110">
        <f t="shared" si="43"/>
        <v>0.2740963855421687</v>
      </c>
      <c r="I291" s="94">
        <v>423</v>
      </c>
      <c r="J291" s="102">
        <f t="shared" si="44"/>
        <v>0.13002364066193853</v>
      </c>
      <c r="K291" s="110">
        <f t="shared" si="45"/>
        <v>0.43975903614457829</v>
      </c>
      <c r="L291" s="94">
        <v>478</v>
      </c>
      <c r="M291" s="102">
        <f t="shared" si="46"/>
        <v>6.0669456066945605E-2</v>
      </c>
      <c r="N291" s="110">
        <f t="shared" si="47"/>
        <v>0.52710843373493976</v>
      </c>
      <c r="O291" s="94">
        <v>507</v>
      </c>
      <c r="P291" s="102">
        <f t="shared" si="48"/>
        <v>0.14792899408284024</v>
      </c>
      <c r="Q291" s="110">
        <f t="shared" si="49"/>
        <v>0.75301204819277112</v>
      </c>
      <c r="R291" s="94">
        <v>582</v>
      </c>
    </row>
    <row r="292" spans="1:18" x14ac:dyDescent="0.25">
      <c r="A292" s="16" t="str">
        <f t="shared" si="40"/>
        <v>Washington 6</v>
      </c>
      <c r="B292" s="16">
        <v>6</v>
      </c>
      <c r="C292" s="92" t="s">
        <v>189</v>
      </c>
      <c r="D292" s="93" t="s">
        <v>139</v>
      </c>
      <c r="E292" s="94">
        <v>776</v>
      </c>
      <c r="F292" s="110">
        <f t="shared" si="41"/>
        <v>0</v>
      </c>
      <c r="G292" s="102">
        <f t="shared" si="42"/>
        <v>0.3170103092783505</v>
      </c>
      <c r="H292" s="110">
        <f t="shared" si="43"/>
        <v>0.3170103092783505</v>
      </c>
      <c r="I292" s="94">
        <v>1022</v>
      </c>
      <c r="J292" s="102">
        <f t="shared" si="44"/>
        <v>0.26712328767123289</v>
      </c>
      <c r="K292" s="110">
        <f t="shared" si="45"/>
        <v>0.66881443298969068</v>
      </c>
      <c r="L292" s="94">
        <v>1295</v>
      </c>
      <c r="M292" s="102">
        <f t="shared" si="46"/>
        <v>0.17065637065637065</v>
      </c>
      <c r="N292" s="110">
        <f t="shared" si="47"/>
        <v>0.95360824742268047</v>
      </c>
      <c r="O292" s="94">
        <v>1516</v>
      </c>
      <c r="P292" s="102">
        <f t="shared" si="48"/>
        <v>0.30013192612137202</v>
      </c>
      <c r="Q292" s="110">
        <f t="shared" si="49"/>
        <v>1.5399484536082475</v>
      </c>
      <c r="R292" s="94">
        <v>1971</v>
      </c>
    </row>
    <row r="293" spans="1:18" x14ac:dyDescent="0.25">
      <c r="A293" s="16" t="str">
        <f t="shared" si="40"/>
        <v>West Virginia 1</v>
      </c>
      <c r="B293" s="16">
        <v>1</v>
      </c>
      <c r="C293" s="92" t="s">
        <v>190</v>
      </c>
      <c r="D293" s="93" t="s">
        <v>121</v>
      </c>
      <c r="E293" s="94">
        <v>4458</v>
      </c>
      <c r="F293" s="110">
        <f t="shared" si="41"/>
        <v>0</v>
      </c>
      <c r="G293" s="102">
        <f t="shared" si="42"/>
        <v>0.43180798564378647</v>
      </c>
      <c r="H293" s="110">
        <f t="shared" si="43"/>
        <v>0.43180798564378647</v>
      </c>
      <c r="I293" s="94">
        <v>6383</v>
      </c>
      <c r="J293" s="102">
        <f t="shared" si="44"/>
        <v>0.24079586401378661</v>
      </c>
      <c r="K293" s="110">
        <f t="shared" si="45"/>
        <v>0.77658142664872143</v>
      </c>
      <c r="L293" s="94">
        <v>7920</v>
      </c>
      <c r="M293" s="102">
        <f t="shared" si="46"/>
        <v>0.25593434343434346</v>
      </c>
      <c r="N293" s="110">
        <f t="shared" si="47"/>
        <v>1.2312696276357111</v>
      </c>
      <c r="O293" s="94">
        <v>9947</v>
      </c>
      <c r="P293" s="102">
        <f t="shared" si="48"/>
        <v>0.28350256358701115</v>
      </c>
      <c r="Q293" s="110">
        <f t="shared" si="49"/>
        <v>1.863840287124271</v>
      </c>
      <c r="R293" s="94">
        <v>12767</v>
      </c>
    </row>
    <row r="294" spans="1:18" x14ac:dyDescent="0.25">
      <c r="A294" s="16" t="str">
        <f t="shared" si="40"/>
        <v>West Virginia 2</v>
      </c>
      <c r="B294" s="16">
        <v>2</v>
      </c>
      <c r="C294" s="93" t="s">
        <v>186</v>
      </c>
      <c r="D294" s="93" t="s">
        <v>121</v>
      </c>
      <c r="E294" s="94">
        <v>1825</v>
      </c>
      <c r="F294" s="110">
        <f t="shared" si="41"/>
        <v>0</v>
      </c>
      <c r="G294" s="102">
        <f t="shared" si="42"/>
        <v>0.44109589041095892</v>
      </c>
      <c r="H294" s="110">
        <f t="shared" si="43"/>
        <v>0.44109589041095892</v>
      </c>
      <c r="I294" s="94">
        <v>2630</v>
      </c>
      <c r="J294" s="102">
        <f t="shared" si="44"/>
        <v>0.26387832699619773</v>
      </c>
      <c r="K294" s="110">
        <f t="shared" si="45"/>
        <v>0.82136986301369863</v>
      </c>
      <c r="L294" s="94">
        <v>3324</v>
      </c>
      <c r="M294" s="102">
        <f t="shared" si="46"/>
        <v>0.27015643802647415</v>
      </c>
      <c r="N294" s="110">
        <f t="shared" si="47"/>
        <v>1.3134246575342465</v>
      </c>
      <c r="O294" s="94">
        <v>4222</v>
      </c>
      <c r="P294" s="102">
        <f t="shared" si="48"/>
        <v>0.35575556608242537</v>
      </c>
      <c r="Q294" s="110">
        <f t="shared" si="49"/>
        <v>2.1364383561643834</v>
      </c>
      <c r="R294" s="94">
        <v>5724</v>
      </c>
    </row>
    <row r="295" spans="1:18" x14ac:dyDescent="0.25">
      <c r="A295" s="16" t="str">
        <f t="shared" si="40"/>
        <v>West Virginia 3</v>
      </c>
      <c r="B295" s="16">
        <v>3</v>
      </c>
      <c r="C295" s="93" t="s">
        <v>187</v>
      </c>
      <c r="D295" s="93" t="s">
        <v>121</v>
      </c>
      <c r="E295" s="94">
        <v>997</v>
      </c>
      <c r="F295" s="110">
        <f t="shared" si="41"/>
        <v>0</v>
      </c>
      <c r="G295" s="102">
        <f t="shared" si="42"/>
        <v>0.28886659979939822</v>
      </c>
      <c r="H295" s="110">
        <f t="shared" si="43"/>
        <v>0.28886659979939822</v>
      </c>
      <c r="I295" s="94">
        <v>1285</v>
      </c>
      <c r="J295" s="102">
        <f t="shared" si="44"/>
        <v>0.17276264591439688</v>
      </c>
      <c r="K295" s="110">
        <f t="shared" si="45"/>
        <v>0.51153460381143434</v>
      </c>
      <c r="L295" s="94">
        <v>1507</v>
      </c>
      <c r="M295" s="102">
        <f t="shared" si="46"/>
        <v>0.27405441274054415</v>
      </c>
      <c r="N295" s="110">
        <f t="shared" si="47"/>
        <v>0.925777331995988</v>
      </c>
      <c r="O295" s="94">
        <v>1920</v>
      </c>
      <c r="P295" s="102">
        <f t="shared" si="48"/>
        <v>0.29322916666666665</v>
      </c>
      <c r="Q295" s="110">
        <f t="shared" si="49"/>
        <v>1.4904714142427282</v>
      </c>
      <c r="R295" s="94">
        <v>2483</v>
      </c>
    </row>
    <row r="296" spans="1:18" x14ac:dyDescent="0.25">
      <c r="A296" s="16" t="str">
        <f t="shared" si="40"/>
        <v>West Virginia 4</v>
      </c>
      <c r="B296" s="16">
        <v>4</v>
      </c>
      <c r="C296" s="93" t="s">
        <v>188</v>
      </c>
      <c r="D296" s="93" t="s">
        <v>121</v>
      </c>
      <c r="E296" s="94">
        <v>569</v>
      </c>
      <c r="F296" s="110">
        <f t="shared" si="41"/>
        <v>0</v>
      </c>
      <c r="G296" s="102">
        <f t="shared" si="42"/>
        <v>0.71880492091388404</v>
      </c>
      <c r="H296" s="110">
        <f t="shared" si="43"/>
        <v>0.71880492091388404</v>
      </c>
      <c r="I296" s="94">
        <v>978</v>
      </c>
      <c r="J296" s="102">
        <f t="shared" si="44"/>
        <v>0.23415132924335377</v>
      </c>
      <c r="K296" s="110">
        <f t="shared" si="45"/>
        <v>1.1212653778558874</v>
      </c>
      <c r="L296" s="94">
        <v>1207</v>
      </c>
      <c r="M296" s="102">
        <f t="shared" si="46"/>
        <v>0.20132560066280034</v>
      </c>
      <c r="N296" s="110">
        <f t="shared" si="47"/>
        <v>1.5483304042179262</v>
      </c>
      <c r="O296" s="94">
        <v>1450</v>
      </c>
      <c r="P296" s="102">
        <f t="shared" si="48"/>
        <v>0.19724137931034483</v>
      </c>
      <c r="Q296" s="110">
        <f t="shared" si="49"/>
        <v>2.0509666080843587</v>
      </c>
      <c r="R296" s="94">
        <v>1736</v>
      </c>
    </row>
    <row r="297" spans="1:18" x14ac:dyDescent="0.25">
      <c r="A297" s="16" t="str">
        <f t="shared" si="40"/>
        <v>West Virginia 5</v>
      </c>
      <c r="B297" s="16">
        <v>5</v>
      </c>
      <c r="C297" s="93" t="s">
        <v>185</v>
      </c>
      <c r="D297" s="93" t="s">
        <v>121</v>
      </c>
      <c r="E297" s="94">
        <v>153</v>
      </c>
      <c r="F297" s="110">
        <f t="shared" si="41"/>
        <v>0</v>
      </c>
      <c r="G297" s="102">
        <f t="shared" si="42"/>
        <v>0.47058823529411764</v>
      </c>
      <c r="H297" s="110">
        <f t="shared" si="43"/>
        <v>0.47058823529411764</v>
      </c>
      <c r="I297" s="94">
        <v>225</v>
      </c>
      <c r="J297" s="102">
        <f t="shared" si="44"/>
        <v>0.24</v>
      </c>
      <c r="K297" s="110">
        <f>(L297-E297)/E297</f>
        <v>0.82352941176470584</v>
      </c>
      <c r="L297" s="94">
        <v>279</v>
      </c>
      <c r="M297" s="102">
        <f t="shared" si="46"/>
        <v>0.14336917562724014</v>
      </c>
      <c r="N297" s="110">
        <f t="shared" si="47"/>
        <v>1.0849673202614378</v>
      </c>
      <c r="O297" s="94">
        <v>319</v>
      </c>
      <c r="P297" s="102">
        <f t="shared" si="48"/>
        <v>0.15987460815047022</v>
      </c>
      <c r="Q297" s="110">
        <f t="shared" si="49"/>
        <v>1.4183006535947713</v>
      </c>
      <c r="R297" s="94">
        <v>370</v>
      </c>
    </row>
    <row r="298" spans="1:18" x14ac:dyDescent="0.25">
      <c r="A298" s="16" t="str">
        <f t="shared" si="40"/>
        <v>West Virginia 6</v>
      </c>
      <c r="B298" s="16">
        <v>6</v>
      </c>
      <c r="C298" s="92" t="s">
        <v>189</v>
      </c>
      <c r="D298" s="93" t="s">
        <v>121</v>
      </c>
      <c r="E298" s="94">
        <v>914</v>
      </c>
      <c r="F298" s="110">
        <f t="shared" si="41"/>
        <v>0</v>
      </c>
      <c r="G298" s="102">
        <f t="shared" si="42"/>
        <v>0.38402625820568925</v>
      </c>
      <c r="H298" s="110">
        <f t="shared" si="43"/>
        <v>0.38402625820568925</v>
      </c>
      <c r="I298" s="94">
        <v>1265</v>
      </c>
      <c r="J298" s="102">
        <f t="shared" si="44"/>
        <v>0.26719367588932808</v>
      </c>
      <c r="K298" s="110">
        <f t="shared" si="45"/>
        <v>0.75382932166301975</v>
      </c>
      <c r="L298" s="94">
        <v>1603</v>
      </c>
      <c r="M298" s="102">
        <f t="shared" si="46"/>
        <v>0.27011852776044915</v>
      </c>
      <c r="N298" s="110">
        <f t="shared" si="47"/>
        <v>1.2275711159737417</v>
      </c>
      <c r="O298" s="94">
        <v>2036</v>
      </c>
      <c r="P298" s="102">
        <f t="shared" si="48"/>
        <v>0.20530451866404714</v>
      </c>
      <c r="Q298" s="110">
        <f t="shared" si="49"/>
        <v>1.6849015317286653</v>
      </c>
      <c r="R298" s="94">
        <v>2454</v>
      </c>
    </row>
    <row r="299" spans="1:18" x14ac:dyDescent="0.25">
      <c r="A299" s="16" t="str">
        <f t="shared" si="40"/>
        <v>Wisconsin 1</v>
      </c>
      <c r="B299" s="16">
        <v>1</v>
      </c>
      <c r="C299" s="92" t="s">
        <v>190</v>
      </c>
      <c r="D299" s="93" t="s">
        <v>100</v>
      </c>
      <c r="E299" s="94">
        <v>4314</v>
      </c>
      <c r="F299" s="110">
        <f t="shared" si="41"/>
        <v>0</v>
      </c>
      <c r="G299" s="102">
        <f t="shared" si="42"/>
        <v>0.42304126101066297</v>
      </c>
      <c r="H299" s="110">
        <f t="shared" si="43"/>
        <v>0.42304126101066297</v>
      </c>
      <c r="I299" s="94">
        <v>6139</v>
      </c>
      <c r="J299" s="102">
        <f t="shared" si="44"/>
        <v>0.23880110767225932</v>
      </c>
      <c r="K299" s="110">
        <f t="shared" si="45"/>
        <v>0.76286509040333794</v>
      </c>
      <c r="L299" s="94">
        <v>7605</v>
      </c>
      <c r="M299" s="102">
        <f t="shared" si="46"/>
        <v>0.13806706114398423</v>
      </c>
      <c r="N299" s="110">
        <f t="shared" si="47"/>
        <v>1.006258692628651</v>
      </c>
      <c r="O299" s="94">
        <v>8655</v>
      </c>
      <c r="P299" s="102">
        <f t="shared" si="48"/>
        <v>0.15320623916811091</v>
      </c>
      <c r="Q299" s="110">
        <f t="shared" si="49"/>
        <v>1.3136300417246176</v>
      </c>
      <c r="R299" s="94">
        <v>9981</v>
      </c>
    </row>
    <row r="300" spans="1:18" x14ac:dyDescent="0.25">
      <c r="A300" s="16" t="str">
        <f t="shared" si="40"/>
        <v>Wisconsin 2</v>
      </c>
      <c r="B300" s="16">
        <v>2</v>
      </c>
      <c r="C300" s="93" t="s">
        <v>186</v>
      </c>
      <c r="D300" s="93" t="s">
        <v>100</v>
      </c>
      <c r="E300" s="94">
        <v>1515</v>
      </c>
      <c r="F300" s="110">
        <f t="shared" si="41"/>
        <v>0</v>
      </c>
      <c r="G300" s="102">
        <f t="shared" si="42"/>
        <v>0.47128712871287126</v>
      </c>
      <c r="H300" s="110">
        <f t="shared" si="43"/>
        <v>0.47128712871287126</v>
      </c>
      <c r="I300" s="94">
        <v>2229</v>
      </c>
      <c r="J300" s="102">
        <f t="shared" si="44"/>
        <v>0.30372364288918796</v>
      </c>
      <c r="K300" s="110">
        <f t="shared" si="45"/>
        <v>0.91815181518151812</v>
      </c>
      <c r="L300" s="94">
        <v>2906</v>
      </c>
      <c r="M300" s="102">
        <f t="shared" si="46"/>
        <v>0.1534755677907777</v>
      </c>
      <c r="N300" s="110">
        <f t="shared" si="47"/>
        <v>1.2125412541254126</v>
      </c>
      <c r="O300" s="94">
        <v>3352</v>
      </c>
      <c r="P300" s="102">
        <f t="shared" si="48"/>
        <v>0.18585918854415273</v>
      </c>
      <c r="Q300" s="110">
        <f t="shared" si="49"/>
        <v>1.6237623762376239</v>
      </c>
      <c r="R300" s="94">
        <v>3975</v>
      </c>
    </row>
    <row r="301" spans="1:18" x14ac:dyDescent="0.25">
      <c r="A301" s="16" t="str">
        <f t="shared" si="40"/>
        <v>Wisconsin 3</v>
      </c>
      <c r="B301" s="16">
        <v>3</v>
      </c>
      <c r="C301" s="93" t="s">
        <v>187</v>
      </c>
      <c r="D301" s="93" t="s">
        <v>100</v>
      </c>
      <c r="E301" s="94">
        <v>1077</v>
      </c>
      <c r="F301" s="110">
        <f t="shared" si="41"/>
        <v>0</v>
      </c>
      <c r="G301" s="102">
        <f t="shared" si="42"/>
        <v>0.49582172701949861</v>
      </c>
      <c r="H301" s="110">
        <f t="shared" si="43"/>
        <v>0.49582172701949861</v>
      </c>
      <c r="I301" s="94">
        <v>1611</v>
      </c>
      <c r="J301" s="102">
        <f t="shared" si="44"/>
        <v>0.21104903786468032</v>
      </c>
      <c r="K301" s="110">
        <f t="shared" si="45"/>
        <v>0.81151346332404828</v>
      </c>
      <c r="L301" s="94">
        <v>1951</v>
      </c>
      <c r="M301" s="102">
        <f t="shared" si="46"/>
        <v>0.14659149154279857</v>
      </c>
      <c r="N301" s="110">
        <f t="shared" si="47"/>
        <v>1.0770659238625813</v>
      </c>
      <c r="O301" s="94">
        <v>2237</v>
      </c>
      <c r="P301" s="102">
        <f t="shared" si="48"/>
        <v>0.17478766204738488</v>
      </c>
      <c r="Q301" s="110">
        <f t="shared" si="49"/>
        <v>1.4401114206128134</v>
      </c>
      <c r="R301" s="94">
        <v>2628</v>
      </c>
    </row>
    <row r="302" spans="1:18" x14ac:dyDescent="0.25">
      <c r="A302" s="16" t="str">
        <f t="shared" si="40"/>
        <v>Wisconsin 4</v>
      </c>
      <c r="B302" s="16">
        <v>4</v>
      </c>
      <c r="C302" s="93" t="s">
        <v>188</v>
      </c>
      <c r="D302" s="93" t="s">
        <v>100</v>
      </c>
      <c r="E302" s="94">
        <v>526</v>
      </c>
      <c r="F302" s="110">
        <f t="shared" si="41"/>
        <v>0</v>
      </c>
      <c r="G302" s="102">
        <f t="shared" si="42"/>
        <v>0.43726235741444869</v>
      </c>
      <c r="H302" s="110">
        <f t="shared" si="43"/>
        <v>0.43726235741444869</v>
      </c>
      <c r="I302" s="94">
        <v>756</v>
      </c>
      <c r="J302" s="102">
        <f t="shared" si="44"/>
        <v>0.27380952380952384</v>
      </c>
      <c r="K302" s="110">
        <f t="shared" si="45"/>
        <v>0.83079847908745252</v>
      </c>
      <c r="L302" s="94">
        <v>963</v>
      </c>
      <c r="M302" s="102">
        <f t="shared" si="46"/>
        <v>8.0996884735202487E-2</v>
      </c>
      <c r="N302" s="110">
        <f t="shared" si="47"/>
        <v>0.97908745247148288</v>
      </c>
      <c r="O302" s="94">
        <v>1041</v>
      </c>
      <c r="P302" s="102">
        <f t="shared" si="48"/>
        <v>-9.6061479346781938E-4</v>
      </c>
      <c r="Q302" s="110">
        <f t="shared" si="49"/>
        <v>0.97718631178707227</v>
      </c>
      <c r="R302" s="94">
        <v>1040</v>
      </c>
    </row>
    <row r="303" spans="1:18" x14ac:dyDescent="0.25">
      <c r="A303" s="16" t="str">
        <f t="shared" si="40"/>
        <v>Wisconsin 5</v>
      </c>
      <c r="B303" s="16">
        <v>5</v>
      </c>
      <c r="C303" s="93" t="s">
        <v>185</v>
      </c>
      <c r="D303" s="93" t="s">
        <v>100</v>
      </c>
      <c r="E303" s="94">
        <v>272</v>
      </c>
      <c r="F303" s="110">
        <f t="shared" si="41"/>
        <v>0</v>
      </c>
      <c r="G303" s="102">
        <f t="shared" si="42"/>
        <v>0.20588235294117646</v>
      </c>
      <c r="H303" s="110">
        <f t="shared" si="43"/>
        <v>0.20588235294117646</v>
      </c>
      <c r="I303" s="94">
        <v>328</v>
      </c>
      <c r="J303" s="102">
        <f t="shared" si="44"/>
        <v>0.30792682926829268</v>
      </c>
      <c r="K303" s="110">
        <f t="shared" si="45"/>
        <v>0.57720588235294112</v>
      </c>
      <c r="L303" s="94">
        <v>429</v>
      </c>
      <c r="M303" s="102">
        <f t="shared" si="46"/>
        <v>5.128205128205128E-2</v>
      </c>
      <c r="N303" s="110">
        <f t="shared" si="47"/>
        <v>0.65808823529411764</v>
      </c>
      <c r="O303" s="94">
        <v>451</v>
      </c>
      <c r="P303" s="102">
        <f t="shared" si="48"/>
        <v>7.5388026607538808E-2</v>
      </c>
      <c r="Q303" s="110">
        <f t="shared" si="49"/>
        <v>0.78308823529411764</v>
      </c>
      <c r="R303" s="94">
        <v>485</v>
      </c>
    </row>
    <row r="304" spans="1:18" x14ac:dyDescent="0.25">
      <c r="A304" s="16" t="str">
        <f t="shared" si="40"/>
        <v>Wisconsin 6</v>
      </c>
      <c r="B304" s="16">
        <v>6</v>
      </c>
      <c r="C304" s="92" t="s">
        <v>189</v>
      </c>
      <c r="D304" s="93" t="s">
        <v>100</v>
      </c>
      <c r="E304" s="94">
        <v>924</v>
      </c>
      <c r="F304" s="110">
        <f t="shared" si="41"/>
        <v>0</v>
      </c>
      <c r="G304" s="102">
        <f t="shared" si="42"/>
        <v>0.31493506493506496</v>
      </c>
      <c r="H304" s="110">
        <f t="shared" si="43"/>
        <v>0.31493506493506496</v>
      </c>
      <c r="I304" s="94">
        <v>1215</v>
      </c>
      <c r="J304" s="102">
        <f t="shared" si="44"/>
        <v>0.11604938271604938</v>
      </c>
      <c r="K304" s="110">
        <f t="shared" si="45"/>
        <v>0.46753246753246752</v>
      </c>
      <c r="L304" s="94">
        <v>1356</v>
      </c>
      <c r="M304" s="102">
        <f t="shared" si="46"/>
        <v>0.16076696165191739</v>
      </c>
      <c r="N304" s="110">
        <f t="shared" si="47"/>
        <v>0.70346320346320346</v>
      </c>
      <c r="O304" s="94">
        <v>1574</v>
      </c>
      <c r="P304" s="102">
        <f t="shared" si="48"/>
        <v>0.17725540025412961</v>
      </c>
      <c r="Q304" s="110">
        <f t="shared" si="49"/>
        <v>1.0054112554112553</v>
      </c>
      <c r="R304" s="94">
        <v>1853</v>
      </c>
    </row>
    <row r="305" spans="1:18" x14ac:dyDescent="0.25">
      <c r="A305" s="16" t="str">
        <f t="shared" si="40"/>
        <v>Wyoming 1</v>
      </c>
      <c r="B305" s="16">
        <v>1</v>
      </c>
      <c r="C305" s="92" t="s">
        <v>190</v>
      </c>
      <c r="D305" s="93" t="s">
        <v>132</v>
      </c>
      <c r="E305" s="94">
        <v>3963</v>
      </c>
      <c r="F305" s="110">
        <f t="shared" si="41"/>
        <v>0</v>
      </c>
      <c r="G305" s="102">
        <f t="shared" si="42"/>
        <v>0.43451930355791069</v>
      </c>
      <c r="H305" s="110">
        <f t="shared" si="43"/>
        <v>0.43451930355791069</v>
      </c>
      <c r="I305" s="94">
        <v>5685</v>
      </c>
      <c r="J305" s="102">
        <f t="shared" si="44"/>
        <v>0.27440633245382584</v>
      </c>
      <c r="K305" s="110">
        <f t="shared" si="45"/>
        <v>0.82816048448145341</v>
      </c>
      <c r="L305" s="94">
        <v>7245</v>
      </c>
      <c r="M305" s="102">
        <f t="shared" si="46"/>
        <v>0.19447895100069013</v>
      </c>
      <c r="N305" s="110">
        <f t="shared" si="47"/>
        <v>1.18369921776432</v>
      </c>
      <c r="O305" s="94">
        <v>8654</v>
      </c>
      <c r="P305" s="102">
        <f t="shared" si="48"/>
        <v>0.2698174254679917</v>
      </c>
      <c r="Q305" s="110">
        <f t="shared" si="49"/>
        <v>1.772899318697956</v>
      </c>
      <c r="R305" s="94">
        <v>10989</v>
      </c>
    </row>
    <row r="306" spans="1:18" x14ac:dyDescent="0.25">
      <c r="A306" s="16" t="str">
        <f t="shared" si="40"/>
        <v>Wyoming 2</v>
      </c>
      <c r="B306" s="16">
        <v>2</v>
      </c>
      <c r="C306" s="93" t="s">
        <v>186</v>
      </c>
      <c r="D306" s="93" t="s">
        <v>132</v>
      </c>
      <c r="E306" s="94">
        <v>1633</v>
      </c>
      <c r="F306" s="110">
        <f t="shared" si="41"/>
        <v>0</v>
      </c>
      <c r="G306" s="102">
        <f t="shared" si="42"/>
        <v>0.43723208818126147</v>
      </c>
      <c r="H306" s="110">
        <f t="shared" si="43"/>
        <v>0.43723208818126147</v>
      </c>
      <c r="I306" s="94">
        <v>2347</v>
      </c>
      <c r="J306" s="102">
        <f t="shared" si="44"/>
        <v>0.36898167873881549</v>
      </c>
      <c r="K306" s="110">
        <f t="shared" si="45"/>
        <v>0.96754439681567672</v>
      </c>
      <c r="L306" s="94">
        <v>3213</v>
      </c>
      <c r="M306" s="102">
        <f t="shared" si="46"/>
        <v>0.27482103952692188</v>
      </c>
      <c r="N306" s="110">
        <f t="shared" si="47"/>
        <v>1.5082669932639314</v>
      </c>
      <c r="O306" s="94">
        <v>4096</v>
      </c>
      <c r="P306" s="102">
        <f t="shared" si="48"/>
        <v>0.301025390625</v>
      </c>
      <c r="Q306" s="110">
        <f t="shared" si="49"/>
        <v>2.2633190447030005</v>
      </c>
      <c r="R306" s="94">
        <v>5329</v>
      </c>
    </row>
    <row r="307" spans="1:18" x14ac:dyDescent="0.25">
      <c r="A307" s="16" t="str">
        <f t="shared" si="40"/>
        <v>Wyoming 3</v>
      </c>
      <c r="B307" s="16">
        <v>3</v>
      </c>
      <c r="C307" s="93" t="s">
        <v>187</v>
      </c>
      <c r="D307" s="93" t="s">
        <v>132</v>
      </c>
      <c r="E307" s="94">
        <v>951</v>
      </c>
      <c r="F307" s="110">
        <f t="shared" si="41"/>
        <v>0</v>
      </c>
      <c r="G307" s="102">
        <f t="shared" si="42"/>
        <v>0.37434279705573081</v>
      </c>
      <c r="H307" s="110">
        <f t="shared" si="43"/>
        <v>0.37434279705573081</v>
      </c>
      <c r="I307" s="94">
        <v>1307</v>
      </c>
      <c r="J307" s="102">
        <f t="shared" si="44"/>
        <v>0.24789594491201225</v>
      </c>
      <c r="K307" s="110">
        <f t="shared" si="45"/>
        <v>0.71503680336487907</v>
      </c>
      <c r="L307" s="94">
        <v>1631</v>
      </c>
      <c r="M307" s="102">
        <f t="shared" si="46"/>
        <v>0.14714898835070508</v>
      </c>
      <c r="N307" s="110">
        <f t="shared" si="47"/>
        <v>0.96740273396424814</v>
      </c>
      <c r="O307" s="94">
        <v>1871</v>
      </c>
      <c r="P307" s="102">
        <f t="shared" si="48"/>
        <v>0.24585783003741316</v>
      </c>
      <c r="Q307" s="110">
        <f t="shared" si="49"/>
        <v>1.4511041009463723</v>
      </c>
      <c r="R307" s="94">
        <v>2331</v>
      </c>
    </row>
    <row r="308" spans="1:18" x14ac:dyDescent="0.25">
      <c r="A308" s="16" t="str">
        <f t="shared" si="40"/>
        <v>Wyoming 4</v>
      </c>
      <c r="B308" s="16">
        <v>4</v>
      </c>
      <c r="C308" s="93" t="s">
        <v>188</v>
      </c>
      <c r="D308" s="93" t="s">
        <v>132</v>
      </c>
      <c r="E308" s="94">
        <v>412</v>
      </c>
      <c r="F308" s="110">
        <f t="shared" si="41"/>
        <v>0</v>
      </c>
      <c r="G308" s="102">
        <f t="shared" si="42"/>
        <v>0.58009708737864074</v>
      </c>
      <c r="H308" s="110">
        <f t="shared" si="43"/>
        <v>0.58009708737864074</v>
      </c>
      <c r="I308" s="94">
        <v>651</v>
      </c>
      <c r="J308" s="102">
        <f t="shared" si="44"/>
        <v>0.13210445468509985</v>
      </c>
      <c r="K308" s="110">
        <f t="shared" si="45"/>
        <v>0.78883495145631066</v>
      </c>
      <c r="L308" s="94">
        <v>737</v>
      </c>
      <c r="M308" s="102">
        <f t="shared" si="46"/>
        <v>1.6282225237449117E-2</v>
      </c>
      <c r="N308" s="110">
        <f t="shared" si="47"/>
        <v>0.81796116504854366</v>
      </c>
      <c r="O308" s="94">
        <v>749</v>
      </c>
      <c r="P308" s="102">
        <f t="shared" si="48"/>
        <v>-6.6755674232309749E-3</v>
      </c>
      <c r="Q308" s="110">
        <f t="shared" si="49"/>
        <v>0.80582524271844658</v>
      </c>
      <c r="R308" s="94">
        <v>744</v>
      </c>
    </row>
    <row r="309" spans="1:18" x14ac:dyDescent="0.25">
      <c r="A309" s="16" t="str">
        <f t="shared" si="40"/>
        <v>Wyoming 5</v>
      </c>
      <c r="B309" s="16">
        <v>5</v>
      </c>
      <c r="C309" s="93" t="s">
        <v>185</v>
      </c>
      <c r="D309" s="93" t="s">
        <v>132</v>
      </c>
      <c r="E309" s="94">
        <v>203</v>
      </c>
      <c r="F309" s="110">
        <f t="shared" si="41"/>
        <v>0</v>
      </c>
      <c r="G309" s="102">
        <f t="shared" si="42"/>
        <v>0.43842364532019706</v>
      </c>
      <c r="H309" s="110">
        <f t="shared" si="43"/>
        <v>0.43842364532019706</v>
      </c>
      <c r="I309" s="94">
        <v>292</v>
      </c>
      <c r="J309" s="102">
        <f t="shared" si="44"/>
        <v>0.29452054794520549</v>
      </c>
      <c r="K309" s="110">
        <f t="shared" si="45"/>
        <v>0.86206896551724133</v>
      </c>
      <c r="L309" s="94">
        <v>378</v>
      </c>
      <c r="M309" s="102">
        <f t="shared" si="46"/>
        <v>0.16137566137566137</v>
      </c>
      <c r="N309" s="110">
        <f t="shared" si="47"/>
        <v>1.1625615763546797</v>
      </c>
      <c r="O309" s="94">
        <v>439</v>
      </c>
      <c r="P309" s="102">
        <f t="shared" si="48"/>
        <v>0.27334851936218679</v>
      </c>
      <c r="Q309" s="110">
        <f t="shared" si="49"/>
        <v>1.7536945812807883</v>
      </c>
      <c r="R309" s="94">
        <v>559</v>
      </c>
    </row>
    <row r="310" spans="1:18" x14ac:dyDescent="0.25">
      <c r="A310" s="16" t="str">
        <f t="shared" si="40"/>
        <v>Wyoming 6</v>
      </c>
      <c r="B310" s="16">
        <v>6</v>
      </c>
      <c r="C310" s="92" t="s">
        <v>189</v>
      </c>
      <c r="D310" s="93" t="s">
        <v>132</v>
      </c>
      <c r="E310" s="94">
        <v>764</v>
      </c>
      <c r="F310" s="110">
        <f t="shared" si="41"/>
        <v>0</v>
      </c>
      <c r="G310" s="102">
        <f t="shared" si="42"/>
        <v>0.42408376963350786</v>
      </c>
      <c r="H310" s="110">
        <f t="shared" si="43"/>
        <v>0.42408376963350786</v>
      </c>
      <c r="I310" s="94">
        <v>1088</v>
      </c>
      <c r="J310" s="102">
        <f t="shared" si="44"/>
        <v>0.18198529411764705</v>
      </c>
      <c r="K310" s="110">
        <f t="shared" si="45"/>
        <v>0.68324607329842935</v>
      </c>
      <c r="L310" s="94">
        <v>1286</v>
      </c>
      <c r="M310" s="102">
        <f t="shared" si="46"/>
        <v>0.16562986003110419</v>
      </c>
      <c r="N310" s="110">
        <f t="shared" si="47"/>
        <v>0.9620418848167539</v>
      </c>
      <c r="O310" s="94">
        <v>1499</v>
      </c>
      <c r="P310" s="102">
        <f t="shared" si="48"/>
        <v>0.35156771180787194</v>
      </c>
      <c r="Q310" s="110">
        <f t="shared" si="49"/>
        <v>1.6518324607329844</v>
      </c>
      <c r="R310" s="94">
        <v>2026</v>
      </c>
    </row>
  </sheetData>
  <autoFilter ref="C4:R310" xr:uid="{9C971C0A-914E-45EC-9AC9-6FA6948F6149}"/>
  <sortState xmlns:xlrd2="http://schemas.microsoft.com/office/spreadsheetml/2017/richdata2" ref="A5:R310">
    <sortCondition ref="A4:A310"/>
  </sortState>
  <mergeCells count="1">
    <mergeCell ref="C2:D2"/>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3635C-8706-4D09-A6D5-209562793650}">
  <sheetPr>
    <tabColor theme="4"/>
  </sheetPr>
  <dimension ref="A1:L5"/>
  <sheetViews>
    <sheetView topLeftCell="A31" workbookViewId="0">
      <selection activeCell="O24" sqref="O24"/>
    </sheetView>
  </sheetViews>
  <sheetFormatPr defaultColWidth="8.85546875" defaultRowHeight="15" x14ac:dyDescent="0.25"/>
  <cols>
    <col min="1" max="16384" width="8.85546875" style="16"/>
  </cols>
  <sheetData>
    <row r="1" spans="1:12" ht="15.75" x14ac:dyDescent="0.25">
      <c r="A1" s="15" t="s">
        <v>207</v>
      </c>
    </row>
    <row r="5" spans="1:12" x14ac:dyDescent="0.25">
      <c r="L5" s="130"/>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833C4-3FF6-4C0F-B3FD-F44C25C39A34}">
  <sheetPr filterMode="1">
    <tabColor theme="4" tint="-0.499984740745262"/>
  </sheetPr>
  <dimension ref="A1:S229"/>
  <sheetViews>
    <sheetView zoomScale="85" zoomScaleNormal="70" workbookViewId="0">
      <pane ySplit="16" topLeftCell="A65" activePane="bottomLeft" state="frozen"/>
      <selection pane="bottomLeft" activeCell="H65" sqref="H65"/>
    </sheetView>
  </sheetViews>
  <sheetFormatPr defaultColWidth="8.7109375" defaultRowHeight="15.75" x14ac:dyDescent="0.25"/>
  <cols>
    <col min="1" max="1" width="39.5703125" style="53" customWidth="1"/>
    <col min="2" max="2" width="26.5703125" style="54" customWidth="1"/>
    <col min="3" max="3" width="21" style="55" customWidth="1"/>
    <col min="4" max="5" width="20.5703125" style="55" customWidth="1"/>
    <col min="6" max="6" width="20.7109375" style="55" customWidth="1"/>
    <col min="7" max="7" width="23" style="55" customWidth="1"/>
    <col min="8" max="14" width="20.7109375" style="56" customWidth="1"/>
    <col min="15" max="15" width="22" style="55" customWidth="1"/>
    <col min="16" max="16" width="16" style="55" customWidth="1"/>
    <col min="17" max="17" width="27.7109375" style="55" customWidth="1"/>
    <col min="18" max="16384" width="8.7109375" style="55"/>
  </cols>
  <sheetData>
    <row r="1" spans="1:17" x14ac:dyDescent="0.25">
      <c r="A1" s="15" t="s">
        <v>208</v>
      </c>
    </row>
    <row r="2" spans="1:17" x14ac:dyDescent="0.25">
      <c r="A2" s="57" t="s">
        <v>209</v>
      </c>
      <c r="C2" s="58"/>
    </row>
    <row r="3" spans="1:17" x14ac:dyDescent="0.25">
      <c r="A3" s="53" t="s">
        <v>210</v>
      </c>
    </row>
    <row r="4" spans="1:17" x14ac:dyDescent="0.25">
      <c r="A4" s="18" t="s">
        <v>211</v>
      </c>
      <c r="C4" s="59"/>
    </row>
    <row r="5" spans="1:17" x14ac:dyDescent="0.25">
      <c r="A5" s="60" t="s">
        <v>212</v>
      </c>
      <c r="C5" s="59"/>
    </row>
    <row r="6" spans="1:17" x14ac:dyDescent="0.25">
      <c r="A6" s="53" t="s">
        <v>213</v>
      </c>
      <c r="C6" s="59"/>
    </row>
    <row r="7" spans="1:17" x14ac:dyDescent="0.25">
      <c r="A7" s="53" t="s">
        <v>214</v>
      </c>
      <c r="C7" s="59"/>
    </row>
    <row r="8" spans="1:17" x14ac:dyDescent="0.25">
      <c r="A8" s="16" t="s">
        <v>215</v>
      </c>
      <c r="C8" s="59"/>
    </row>
    <row r="9" spans="1:17" x14ac:dyDescent="0.25">
      <c r="C9" s="59"/>
    </row>
    <row r="10" spans="1:17" x14ac:dyDescent="0.25">
      <c r="A10" s="17" t="s">
        <v>216</v>
      </c>
      <c r="C10" s="61"/>
    </row>
    <row r="11" spans="1:17" x14ac:dyDescent="0.25">
      <c r="A11" s="50" t="s">
        <v>217</v>
      </c>
      <c r="C11" s="61"/>
      <c r="H11" s="162"/>
    </row>
    <row r="12" spans="1:17" x14ac:dyDescent="0.25">
      <c r="A12" s="18" t="s">
        <v>218</v>
      </c>
      <c r="C12" s="16"/>
    </row>
    <row r="13" spans="1:17" x14ac:dyDescent="0.25">
      <c r="A13" s="51" t="s">
        <v>219</v>
      </c>
    </row>
    <row r="14" spans="1:17" x14ac:dyDescent="0.25">
      <c r="A14" s="51" t="s">
        <v>220</v>
      </c>
    </row>
    <row r="15" spans="1:17" x14ac:dyDescent="0.25">
      <c r="A15" s="20"/>
      <c r="B15" s="64"/>
      <c r="C15" s="169" t="s">
        <v>33</v>
      </c>
      <c r="D15" s="169"/>
      <c r="E15" s="169"/>
      <c r="F15" s="169"/>
      <c r="G15" s="169"/>
      <c r="H15" s="169"/>
      <c r="I15" s="170" t="s">
        <v>221</v>
      </c>
      <c r="J15" s="171"/>
      <c r="K15" s="171"/>
      <c r="L15" s="171"/>
      <c r="M15" s="171"/>
      <c r="N15" s="172"/>
      <c r="O15" s="169" t="s">
        <v>222</v>
      </c>
      <c r="P15" s="169"/>
      <c r="Q15" s="169"/>
    </row>
    <row r="16" spans="1:17" x14ac:dyDescent="0.25">
      <c r="A16" s="20" t="s">
        <v>223</v>
      </c>
      <c r="B16" s="64" t="s">
        <v>148</v>
      </c>
      <c r="C16" s="66">
        <v>2011</v>
      </c>
      <c r="D16" s="67">
        <v>2013</v>
      </c>
      <c r="E16" s="67">
        <v>2015</v>
      </c>
      <c r="F16" s="67">
        <v>2017</v>
      </c>
      <c r="G16" s="68">
        <v>2019</v>
      </c>
      <c r="H16" s="68">
        <v>2021</v>
      </c>
      <c r="I16" s="68">
        <v>2011</v>
      </c>
      <c r="J16" s="68">
        <v>2013</v>
      </c>
      <c r="K16" s="68">
        <v>2015</v>
      </c>
      <c r="L16" s="68">
        <v>2017</v>
      </c>
      <c r="M16" s="68">
        <v>2019</v>
      </c>
      <c r="N16" s="68">
        <v>2021</v>
      </c>
      <c r="O16" s="20" t="s">
        <v>224</v>
      </c>
      <c r="P16" s="20" t="s">
        <v>225</v>
      </c>
      <c r="Q16" s="20" t="s">
        <v>226</v>
      </c>
    </row>
    <row r="17" spans="1:17" hidden="1" x14ac:dyDescent="0.25">
      <c r="A17" s="21" t="s">
        <v>227</v>
      </c>
      <c r="B17" s="63" t="s">
        <v>51</v>
      </c>
      <c r="C17" s="13">
        <v>15022</v>
      </c>
      <c r="D17" s="13">
        <v>16029</v>
      </c>
      <c r="E17" s="13">
        <v>17322</v>
      </c>
      <c r="F17" s="13">
        <v>18687</v>
      </c>
      <c r="G17" s="13">
        <v>20486</v>
      </c>
      <c r="H17" s="13">
        <v>21381</v>
      </c>
      <c r="I17" s="23">
        <v>0</v>
      </c>
      <c r="J17" s="47">
        <f>(D17-C17)/C17</f>
        <v>6.7035015310877383E-2</v>
      </c>
      <c r="K17" s="47">
        <f t="shared" ref="K17:K80" si="0">(E17-C17)/C17</f>
        <v>0.15310877379842897</v>
      </c>
      <c r="L17" s="47">
        <f t="shared" ref="L17:L80" si="1">(F17-C17)/C17</f>
        <v>0.24397550259619225</v>
      </c>
      <c r="M17" s="47">
        <f t="shared" ref="M17:M80" si="2">(G17-C17)/C17</f>
        <v>0.36373319131939824</v>
      </c>
      <c r="N17" s="47">
        <f t="shared" ref="N17:N80" si="3">(H17-C17)/C17</f>
        <v>0.42331247503661296</v>
      </c>
      <c r="O17" s="45">
        <f t="shared" ref="O17:O48" si="4">H17-C17</f>
        <v>6359</v>
      </c>
      <c r="P17" s="23">
        <f t="shared" ref="P17:P48" si="5">O17/C17</f>
        <v>0.42331247503661296</v>
      </c>
      <c r="Q17" s="46">
        <f>_xlfn.RRI(10,C17,H17)</f>
        <v>3.5929082586464212E-2</v>
      </c>
    </row>
    <row r="18" spans="1:17" hidden="1" x14ac:dyDescent="0.25">
      <c r="A18" s="21" t="s">
        <v>227</v>
      </c>
      <c r="B18" s="63" t="s">
        <v>110</v>
      </c>
      <c r="C18" s="13">
        <v>12940</v>
      </c>
      <c r="D18" s="13">
        <v>13477</v>
      </c>
      <c r="E18" s="13">
        <v>15953</v>
      </c>
      <c r="F18" s="13">
        <v>16902</v>
      </c>
      <c r="G18" s="13">
        <v>17734</v>
      </c>
      <c r="H18" s="13">
        <v>19539</v>
      </c>
      <c r="I18" s="23">
        <v>0</v>
      </c>
      <c r="J18" s="47">
        <f t="shared" ref="J18:J81" si="6">(D18-C18)/C18</f>
        <v>4.1499227202472955E-2</v>
      </c>
      <c r="K18" s="47">
        <f t="shared" si="0"/>
        <v>0.23284389489953633</v>
      </c>
      <c r="L18" s="47">
        <f t="shared" si="1"/>
        <v>0.30618238021638333</v>
      </c>
      <c r="M18" s="47">
        <f t="shared" si="2"/>
        <v>0.37047913446676972</v>
      </c>
      <c r="N18" s="47">
        <f t="shared" si="3"/>
        <v>0.50996908809891806</v>
      </c>
      <c r="O18" s="45">
        <f>H18-C18</f>
        <v>6599</v>
      </c>
      <c r="P18" s="23">
        <f>O18/C18</f>
        <v>0.50996908809891806</v>
      </c>
      <c r="Q18" s="46">
        <f>_xlfn.RRI(10,C18,H18)</f>
        <v>4.2069789854394912E-2</v>
      </c>
    </row>
    <row r="19" spans="1:17" hidden="1" x14ac:dyDescent="0.25">
      <c r="A19" s="21" t="s">
        <v>227</v>
      </c>
      <c r="B19" s="63" t="s">
        <v>134</v>
      </c>
      <c r="C19" s="13">
        <v>16074</v>
      </c>
      <c r="D19" s="13">
        <v>20715</v>
      </c>
      <c r="E19" s="13">
        <v>21089</v>
      </c>
      <c r="F19" s="13">
        <v>22417</v>
      </c>
      <c r="G19" s="13">
        <v>22969</v>
      </c>
      <c r="H19" s="13">
        <v>23438</v>
      </c>
      <c r="I19" s="23">
        <v>0</v>
      </c>
      <c r="J19" s="47">
        <f t="shared" si="6"/>
        <v>0.28872713699141472</v>
      </c>
      <c r="K19" s="47">
        <f t="shared" si="0"/>
        <v>0.31199452532039318</v>
      </c>
      <c r="L19" s="47">
        <f t="shared" si="1"/>
        <v>0.39461241756874454</v>
      </c>
      <c r="M19" s="47">
        <f t="shared" si="2"/>
        <v>0.42895358964787855</v>
      </c>
      <c r="N19" s="47">
        <f t="shared" si="3"/>
        <v>0.45813114346149059</v>
      </c>
      <c r="O19" s="45">
        <f t="shared" si="4"/>
        <v>7364</v>
      </c>
      <c r="P19" s="23">
        <f t="shared" si="5"/>
        <v>0.45813114346149059</v>
      </c>
      <c r="Q19" s="46">
        <f t="shared" ref="Q19:Q81" si="7">_xlfn.RRI(10,C19,H19)</f>
        <v>3.8435815798850026E-2</v>
      </c>
    </row>
    <row r="20" spans="1:17" hidden="1" x14ac:dyDescent="0.25">
      <c r="A20" s="21" t="s">
        <v>227</v>
      </c>
      <c r="B20" s="63" t="s">
        <v>123</v>
      </c>
      <c r="C20" s="13">
        <v>14854</v>
      </c>
      <c r="D20" s="13">
        <v>15183</v>
      </c>
      <c r="E20" s="13">
        <v>16999</v>
      </c>
      <c r="F20" s="13">
        <v>18432</v>
      </c>
      <c r="G20" s="13">
        <v>19966</v>
      </c>
      <c r="H20" s="13">
        <v>20117</v>
      </c>
      <c r="I20" s="23">
        <v>0</v>
      </c>
      <c r="J20" s="47">
        <f t="shared" si="6"/>
        <v>2.2148916116870875E-2</v>
      </c>
      <c r="K20" s="47">
        <f t="shared" si="0"/>
        <v>0.14440554732731925</v>
      </c>
      <c r="L20" s="47">
        <f t="shared" si="1"/>
        <v>0.24087787801265653</v>
      </c>
      <c r="M20" s="47">
        <f t="shared" si="2"/>
        <v>0.34414972398007271</v>
      </c>
      <c r="N20" s="47">
        <f t="shared" si="3"/>
        <v>0.35431533593644809</v>
      </c>
      <c r="O20" s="45">
        <f t="shared" si="4"/>
        <v>5263</v>
      </c>
      <c r="P20" s="47">
        <f t="shared" si="5"/>
        <v>0.35431533593644809</v>
      </c>
      <c r="Q20" s="46">
        <f t="shared" si="7"/>
        <v>3.0794231817937945E-2</v>
      </c>
    </row>
    <row r="21" spans="1:17" hidden="1" x14ac:dyDescent="0.25">
      <c r="A21" s="21" t="s">
        <v>227</v>
      </c>
      <c r="B21" s="63" t="s">
        <v>111</v>
      </c>
      <c r="C21" s="13">
        <v>12474</v>
      </c>
      <c r="D21" s="13">
        <v>13516</v>
      </c>
      <c r="E21" s="13">
        <v>14218</v>
      </c>
      <c r="F21" s="13">
        <v>16663</v>
      </c>
      <c r="G21" s="13">
        <v>17773</v>
      </c>
      <c r="H21" s="13">
        <v>18339</v>
      </c>
      <c r="I21" s="23">
        <v>0</v>
      </c>
      <c r="J21" s="47">
        <f t="shared" si="6"/>
        <v>8.3533750200416867E-2</v>
      </c>
      <c r="K21" s="47">
        <f t="shared" si="0"/>
        <v>0.13981080647747315</v>
      </c>
      <c r="L21" s="47">
        <f t="shared" si="1"/>
        <v>0.33581850248516915</v>
      </c>
      <c r="M21" s="47">
        <f t="shared" si="2"/>
        <v>0.42480359147025815</v>
      </c>
      <c r="N21" s="47">
        <f t="shared" si="3"/>
        <v>0.47017797017797019</v>
      </c>
      <c r="O21" s="45">
        <f t="shared" si="4"/>
        <v>5865</v>
      </c>
      <c r="P21" s="23">
        <f t="shared" si="5"/>
        <v>0.47017797017797019</v>
      </c>
      <c r="Q21" s="46">
        <f t="shared" si="7"/>
        <v>3.9290580397894237E-2</v>
      </c>
    </row>
    <row r="22" spans="1:17" hidden="1" x14ac:dyDescent="0.25">
      <c r="A22" s="21" t="s">
        <v>227</v>
      </c>
      <c r="B22" s="63" t="s">
        <v>135</v>
      </c>
      <c r="C22" s="13">
        <v>15837</v>
      </c>
      <c r="D22" s="13">
        <v>16691</v>
      </c>
      <c r="E22" s="13">
        <v>18045</v>
      </c>
      <c r="F22" s="13">
        <v>18730</v>
      </c>
      <c r="G22" s="13">
        <v>20788</v>
      </c>
      <c r="H22" s="13">
        <v>21830</v>
      </c>
      <c r="I22" s="23">
        <v>0</v>
      </c>
      <c r="J22" s="47">
        <f t="shared" si="6"/>
        <v>5.3924354360042941E-2</v>
      </c>
      <c r="K22" s="47">
        <f t="shared" si="0"/>
        <v>0.13942034476226559</v>
      </c>
      <c r="L22" s="47">
        <f t="shared" si="1"/>
        <v>0.18267348614005177</v>
      </c>
      <c r="M22" s="47">
        <f t="shared" si="2"/>
        <v>0.31262234008966344</v>
      </c>
      <c r="N22" s="47">
        <f t="shared" si="3"/>
        <v>0.37841762960156594</v>
      </c>
      <c r="O22" s="45">
        <f t="shared" si="4"/>
        <v>5993</v>
      </c>
      <c r="P22" s="23">
        <f t="shared" si="5"/>
        <v>0.37841762960156594</v>
      </c>
      <c r="Q22" s="46">
        <f t="shared" si="7"/>
        <v>3.2614173711312811E-2</v>
      </c>
    </row>
    <row r="23" spans="1:17" hidden="1" x14ac:dyDescent="0.25">
      <c r="A23" s="21" t="s">
        <v>227</v>
      </c>
      <c r="B23" s="63" t="s">
        <v>128</v>
      </c>
      <c r="C23" s="13">
        <v>14850</v>
      </c>
      <c r="D23" s="13">
        <v>16636</v>
      </c>
      <c r="E23" s="13">
        <v>16940</v>
      </c>
      <c r="F23" s="13">
        <v>19339</v>
      </c>
      <c r="G23" s="13">
        <v>20171</v>
      </c>
      <c r="H23" s="13">
        <v>20771</v>
      </c>
      <c r="I23" s="23">
        <v>0</v>
      </c>
      <c r="J23" s="47">
        <f t="shared" si="6"/>
        <v>0.12026936026936028</v>
      </c>
      <c r="K23" s="47">
        <f t="shared" si="0"/>
        <v>0.14074074074074075</v>
      </c>
      <c r="L23" s="47">
        <f t="shared" si="1"/>
        <v>0.30228956228956227</v>
      </c>
      <c r="M23" s="47">
        <f t="shared" si="2"/>
        <v>0.35831649831649831</v>
      </c>
      <c r="N23" s="47">
        <f t="shared" si="3"/>
        <v>0.3987205387205387</v>
      </c>
      <c r="O23" s="45">
        <f t="shared" si="4"/>
        <v>5921</v>
      </c>
      <c r="P23" s="23">
        <f t="shared" si="5"/>
        <v>0.3987205387205387</v>
      </c>
      <c r="Q23" s="46">
        <f t="shared" si="7"/>
        <v>3.4125137803697303E-2</v>
      </c>
    </row>
    <row r="24" spans="1:17" hidden="1" x14ac:dyDescent="0.25">
      <c r="A24" s="21" t="s">
        <v>227</v>
      </c>
      <c r="B24" s="63" t="s">
        <v>82</v>
      </c>
      <c r="C24" s="13">
        <v>16265</v>
      </c>
      <c r="D24" s="13">
        <v>16874</v>
      </c>
      <c r="E24" s="13">
        <v>18269</v>
      </c>
      <c r="F24" s="13">
        <v>20020</v>
      </c>
      <c r="G24" s="13">
        <v>21363</v>
      </c>
      <c r="H24" s="13">
        <v>24018</v>
      </c>
      <c r="I24" s="23">
        <v>0</v>
      </c>
      <c r="J24" s="47">
        <f t="shared" si="6"/>
        <v>3.7442360897632955E-2</v>
      </c>
      <c r="K24" s="47">
        <f t="shared" si="0"/>
        <v>0.12320934521979711</v>
      </c>
      <c r="L24" s="47">
        <f t="shared" si="1"/>
        <v>0.2308638180141408</v>
      </c>
      <c r="M24" s="47">
        <f t="shared" si="2"/>
        <v>0.31343375345834612</v>
      </c>
      <c r="N24" s="47">
        <f t="shared" si="3"/>
        <v>0.47666769136181986</v>
      </c>
      <c r="O24" s="45">
        <f t="shared" si="4"/>
        <v>7753</v>
      </c>
      <c r="P24" s="23">
        <f t="shared" si="5"/>
        <v>0.47666769136181986</v>
      </c>
      <c r="Q24" s="46">
        <f t="shared" si="7"/>
        <v>3.9748439638399358E-2</v>
      </c>
    </row>
    <row r="25" spans="1:17" hidden="1" x14ac:dyDescent="0.25">
      <c r="A25" s="21" t="s">
        <v>227</v>
      </c>
      <c r="B25" s="63" t="s">
        <v>89</v>
      </c>
      <c r="C25" s="13">
        <v>16015</v>
      </c>
      <c r="D25" s="13">
        <v>16102</v>
      </c>
      <c r="E25" s="13">
        <v>18920</v>
      </c>
      <c r="F25" s="13">
        <v>19407</v>
      </c>
      <c r="G25" s="13">
        <v>20628</v>
      </c>
      <c r="H25" s="13">
        <v>22079</v>
      </c>
      <c r="I25" s="23">
        <v>0</v>
      </c>
      <c r="J25" s="47">
        <f t="shared" si="6"/>
        <v>5.4324071183265692E-3</v>
      </c>
      <c r="K25" s="47">
        <f t="shared" si="0"/>
        <v>0.18139244458320325</v>
      </c>
      <c r="L25" s="47">
        <f t="shared" si="1"/>
        <v>0.211801436153606</v>
      </c>
      <c r="M25" s="47">
        <f t="shared" si="2"/>
        <v>0.28804246019356855</v>
      </c>
      <c r="N25" s="47">
        <f t="shared" si="3"/>
        <v>0.37864502029347485</v>
      </c>
      <c r="O25" s="45">
        <f t="shared" si="4"/>
        <v>6064</v>
      </c>
      <c r="P25" s="23">
        <f t="shared" si="5"/>
        <v>0.37864502029347485</v>
      </c>
      <c r="Q25" s="46">
        <f t="shared" si="7"/>
        <v>3.2631206968687154E-2</v>
      </c>
    </row>
    <row r="26" spans="1:17" hidden="1" x14ac:dyDescent="0.25">
      <c r="A26" s="21" t="s">
        <v>227</v>
      </c>
      <c r="B26" s="63" t="s">
        <v>90</v>
      </c>
      <c r="C26" s="13">
        <v>16606</v>
      </c>
      <c r="D26" s="13">
        <v>17262</v>
      </c>
      <c r="E26" s="13">
        <v>19104</v>
      </c>
      <c r="F26" s="13">
        <v>20960</v>
      </c>
      <c r="G26" s="13">
        <v>22311</v>
      </c>
      <c r="H26" s="13">
        <v>24455</v>
      </c>
      <c r="I26" s="23">
        <v>0</v>
      </c>
      <c r="J26" s="47">
        <f t="shared" si="6"/>
        <v>3.9503793809466455E-2</v>
      </c>
      <c r="K26" s="47">
        <f t="shared" si="0"/>
        <v>0.15042755630495003</v>
      </c>
      <c r="L26" s="47">
        <f t="shared" si="1"/>
        <v>0.26219438757075758</v>
      </c>
      <c r="M26" s="47">
        <f t="shared" si="2"/>
        <v>0.34355052390702157</v>
      </c>
      <c r="N26" s="47">
        <f t="shared" si="3"/>
        <v>0.47266048416235096</v>
      </c>
      <c r="O26" s="45">
        <f t="shared" si="4"/>
        <v>7849</v>
      </c>
      <c r="P26" s="23">
        <f t="shared" si="5"/>
        <v>0.47266048416235096</v>
      </c>
      <c r="Q26" s="46">
        <f t="shared" si="7"/>
        <v>3.9465939780456871E-2</v>
      </c>
    </row>
    <row r="27" spans="1:17" hidden="1" x14ac:dyDescent="0.25">
      <c r="A27" s="21" t="s">
        <v>227</v>
      </c>
      <c r="B27" s="63" t="s">
        <v>112</v>
      </c>
      <c r="C27" s="13">
        <v>14732</v>
      </c>
      <c r="D27" s="13">
        <v>16070</v>
      </c>
      <c r="E27" s="13">
        <v>16009</v>
      </c>
      <c r="F27" s="13">
        <v>17189</v>
      </c>
      <c r="G27" s="13">
        <v>20714</v>
      </c>
      <c r="H27" s="13">
        <v>21184</v>
      </c>
      <c r="I27" s="23">
        <v>0</v>
      </c>
      <c r="J27" s="47">
        <f t="shared" si="6"/>
        <v>9.082269888677709E-2</v>
      </c>
      <c r="K27" s="47">
        <f t="shared" si="0"/>
        <v>8.6682052674450172E-2</v>
      </c>
      <c r="L27" s="47">
        <f t="shared" si="1"/>
        <v>0.16677979907683954</v>
      </c>
      <c r="M27" s="47">
        <f t="shared" si="2"/>
        <v>0.40605484659245178</v>
      </c>
      <c r="N27" s="47">
        <f t="shared" si="3"/>
        <v>0.43795818626120009</v>
      </c>
      <c r="O27" s="45">
        <f t="shared" si="4"/>
        <v>6452</v>
      </c>
      <c r="P27" s="23">
        <f t="shared" si="5"/>
        <v>0.43795818626120009</v>
      </c>
      <c r="Q27" s="46">
        <f t="shared" si="7"/>
        <v>3.6990137004873969E-2</v>
      </c>
    </row>
    <row r="28" spans="1:17" hidden="1" x14ac:dyDescent="0.25">
      <c r="A28" s="21" t="s">
        <v>227</v>
      </c>
      <c r="B28" s="63" t="s">
        <v>113</v>
      </c>
      <c r="C28" s="13">
        <v>13963</v>
      </c>
      <c r="D28" s="13">
        <v>14762</v>
      </c>
      <c r="E28" s="13">
        <v>17307</v>
      </c>
      <c r="F28" s="13">
        <v>17703</v>
      </c>
      <c r="G28" s="13">
        <v>19720</v>
      </c>
      <c r="H28" s="13">
        <v>22282</v>
      </c>
      <c r="I28" s="23">
        <v>0</v>
      </c>
      <c r="J28" s="47">
        <f t="shared" si="6"/>
        <v>5.7222659886843802E-2</v>
      </c>
      <c r="K28" s="47">
        <f t="shared" si="0"/>
        <v>0.23949008092816729</v>
      </c>
      <c r="L28" s="47">
        <f t="shared" si="1"/>
        <v>0.26785074840650291</v>
      </c>
      <c r="M28" s="47">
        <f t="shared" si="2"/>
        <v>0.41230394614337895</v>
      </c>
      <c r="N28" s="47">
        <f t="shared" si="3"/>
        <v>0.59578887058655017</v>
      </c>
      <c r="O28" s="45">
        <f t="shared" si="4"/>
        <v>8319</v>
      </c>
      <c r="P28" s="23">
        <f t="shared" si="5"/>
        <v>0.59578887058655017</v>
      </c>
      <c r="Q28" s="46">
        <f t="shared" si="7"/>
        <v>4.7846201009832612E-2</v>
      </c>
    </row>
    <row r="29" spans="1:17" hidden="1" x14ac:dyDescent="0.25">
      <c r="A29" s="21" t="s">
        <v>227</v>
      </c>
      <c r="B29" s="63" t="s">
        <v>136</v>
      </c>
      <c r="C29" s="13">
        <v>13738</v>
      </c>
      <c r="D29" s="13">
        <v>14382</v>
      </c>
      <c r="E29" s="13">
        <v>15959</v>
      </c>
      <c r="F29" s="13">
        <v>18512</v>
      </c>
      <c r="G29" s="13">
        <v>19243</v>
      </c>
      <c r="H29" s="13">
        <v>18539</v>
      </c>
      <c r="I29" s="23">
        <v>0</v>
      </c>
      <c r="J29" s="47">
        <f t="shared" si="6"/>
        <v>4.6877274712476345E-2</v>
      </c>
      <c r="K29" s="47">
        <f t="shared" si="0"/>
        <v>0.16166836511864902</v>
      </c>
      <c r="L29" s="47">
        <f t="shared" si="1"/>
        <v>0.34750327558596594</v>
      </c>
      <c r="M29" s="47">
        <f t="shared" si="2"/>
        <v>0.40071334983258117</v>
      </c>
      <c r="N29" s="47">
        <f t="shared" si="3"/>
        <v>0.34946862716552629</v>
      </c>
      <c r="O29" s="45">
        <f t="shared" si="4"/>
        <v>4801</v>
      </c>
      <c r="P29" s="23">
        <f t="shared" si="5"/>
        <v>0.34946862716552629</v>
      </c>
      <c r="Q29" s="46">
        <f t="shared" si="7"/>
        <v>3.0424744506041712E-2</v>
      </c>
    </row>
    <row r="30" spans="1:17" hidden="1" x14ac:dyDescent="0.25">
      <c r="A30" s="21" t="s">
        <v>227</v>
      </c>
      <c r="B30" s="63" t="s">
        <v>129</v>
      </c>
      <c r="C30" s="13">
        <v>13211</v>
      </c>
      <c r="D30" s="13">
        <v>14036</v>
      </c>
      <c r="E30" s="13">
        <v>16691</v>
      </c>
      <c r="F30" s="13">
        <v>17168</v>
      </c>
      <c r="G30" s="13">
        <v>19258</v>
      </c>
      <c r="H30" s="13">
        <v>19788</v>
      </c>
      <c r="I30" s="23">
        <v>0</v>
      </c>
      <c r="J30" s="47">
        <f t="shared" si="6"/>
        <v>6.2447960033305577E-2</v>
      </c>
      <c r="K30" s="47">
        <f t="shared" si="0"/>
        <v>0.26341684959503442</v>
      </c>
      <c r="L30" s="47">
        <f t="shared" si="1"/>
        <v>0.29952312466883657</v>
      </c>
      <c r="M30" s="47">
        <f t="shared" si="2"/>
        <v>0.45772462341987735</v>
      </c>
      <c r="N30" s="47">
        <f t="shared" si="3"/>
        <v>0.49784270683521309</v>
      </c>
      <c r="O30" s="45">
        <f t="shared" si="4"/>
        <v>6577</v>
      </c>
      <c r="P30" s="23">
        <f t="shared" si="5"/>
        <v>0.49784270683521309</v>
      </c>
      <c r="Q30" s="46">
        <f t="shared" si="7"/>
        <v>4.1229876213953798E-2</v>
      </c>
    </row>
    <row r="31" spans="1:17" hidden="1" x14ac:dyDescent="0.25">
      <c r="A31" s="21" t="s">
        <v>227</v>
      </c>
      <c r="B31" s="63" t="s">
        <v>96</v>
      </c>
      <c r="C31" s="13">
        <v>15167</v>
      </c>
      <c r="D31" s="13">
        <v>16928</v>
      </c>
      <c r="E31" s="13">
        <v>17227</v>
      </c>
      <c r="F31" s="13">
        <v>19656</v>
      </c>
      <c r="G31" s="13">
        <v>20659</v>
      </c>
      <c r="H31" s="13">
        <v>20878</v>
      </c>
      <c r="I31" s="23">
        <v>0</v>
      </c>
      <c r="J31" s="47">
        <f t="shared" si="6"/>
        <v>0.11610733830025714</v>
      </c>
      <c r="K31" s="47">
        <f t="shared" si="0"/>
        <v>0.13582119074306059</v>
      </c>
      <c r="L31" s="47">
        <f t="shared" si="1"/>
        <v>0.29597151710951408</v>
      </c>
      <c r="M31" s="47">
        <f t="shared" si="2"/>
        <v>0.36210193182567418</v>
      </c>
      <c r="N31" s="47">
        <f t="shared" si="3"/>
        <v>0.37654117491923256</v>
      </c>
      <c r="O31" s="45">
        <f t="shared" si="4"/>
        <v>5711</v>
      </c>
      <c r="P31" s="23">
        <f t="shared" si="5"/>
        <v>0.37654117491923256</v>
      </c>
      <c r="Q31" s="46">
        <f t="shared" si="7"/>
        <v>3.2473516651290613E-2</v>
      </c>
    </row>
    <row r="32" spans="1:17" hidden="1" x14ac:dyDescent="0.25">
      <c r="A32" s="21" t="s">
        <v>227</v>
      </c>
      <c r="B32" s="63" t="s">
        <v>97</v>
      </c>
      <c r="C32" s="13">
        <v>14713</v>
      </c>
      <c r="D32" s="13">
        <v>15724</v>
      </c>
      <c r="E32" s="13">
        <v>17121</v>
      </c>
      <c r="F32" s="13">
        <v>18253</v>
      </c>
      <c r="G32" s="13">
        <v>21169</v>
      </c>
      <c r="H32" s="13">
        <v>21281</v>
      </c>
      <c r="I32" s="23">
        <v>0</v>
      </c>
      <c r="J32" s="47">
        <f t="shared" si="6"/>
        <v>6.8714742064840614E-2</v>
      </c>
      <c r="K32" s="47">
        <f t="shared" si="0"/>
        <v>0.16366478624345818</v>
      </c>
      <c r="L32" s="47">
        <f t="shared" si="1"/>
        <v>0.2406035478828247</v>
      </c>
      <c r="M32" s="47">
        <f t="shared" si="2"/>
        <v>0.43879562291850743</v>
      </c>
      <c r="N32" s="47">
        <f t="shared" si="3"/>
        <v>0.44640793855773808</v>
      </c>
      <c r="O32" s="45">
        <f t="shared" si="4"/>
        <v>6568</v>
      </c>
      <c r="P32" s="23">
        <f t="shared" si="5"/>
        <v>0.44640793855773808</v>
      </c>
      <c r="Q32" s="46">
        <f t="shared" si="7"/>
        <v>3.7597889413112817E-2</v>
      </c>
    </row>
    <row r="33" spans="1:17" hidden="1" x14ac:dyDescent="0.25">
      <c r="A33" s="21" t="s">
        <v>227</v>
      </c>
      <c r="B33" s="63" t="s">
        <v>102</v>
      </c>
      <c r="C33" s="13">
        <v>13030</v>
      </c>
      <c r="D33" s="13">
        <v>14415</v>
      </c>
      <c r="E33" s="13">
        <v>16257</v>
      </c>
      <c r="F33" s="13">
        <v>17086</v>
      </c>
      <c r="G33" s="13">
        <v>18752</v>
      </c>
      <c r="H33" s="13">
        <v>20567</v>
      </c>
      <c r="I33" s="23">
        <v>0</v>
      </c>
      <c r="J33" s="47">
        <f t="shared" si="6"/>
        <v>0.10629316960859554</v>
      </c>
      <c r="K33" s="47">
        <f t="shared" si="0"/>
        <v>0.24765924788948579</v>
      </c>
      <c r="L33" s="47">
        <f t="shared" si="1"/>
        <v>0.31128165771297006</v>
      </c>
      <c r="M33" s="47">
        <f t="shared" si="2"/>
        <v>0.43914044512663086</v>
      </c>
      <c r="N33" s="47">
        <f t="shared" si="3"/>
        <v>0.57843438219493482</v>
      </c>
      <c r="O33" s="45">
        <f t="shared" si="4"/>
        <v>7537</v>
      </c>
      <c r="P33" s="23">
        <f t="shared" si="5"/>
        <v>0.57843438219493482</v>
      </c>
      <c r="Q33" s="46">
        <f t="shared" si="7"/>
        <v>4.6701034102802019E-2</v>
      </c>
    </row>
    <row r="34" spans="1:17" hidden="1" x14ac:dyDescent="0.25">
      <c r="A34" s="21" t="s">
        <v>227</v>
      </c>
      <c r="B34" s="63" t="s">
        <v>103</v>
      </c>
      <c r="C34" s="13">
        <v>14459</v>
      </c>
      <c r="D34" s="13">
        <v>15658</v>
      </c>
      <c r="E34" s="13">
        <v>16740</v>
      </c>
      <c r="F34" s="13">
        <v>18229</v>
      </c>
      <c r="G34" s="13">
        <v>18867</v>
      </c>
      <c r="H34" s="13">
        <v>19237</v>
      </c>
      <c r="I34" s="23">
        <v>0</v>
      </c>
      <c r="J34" s="47">
        <f t="shared" si="6"/>
        <v>8.2924130299467463E-2</v>
      </c>
      <c r="K34" s="47">
        <f t="shared" si="0"/>
        <v>0.15775641468981258</v>
      </c>
      <c r="L34" s="47">
        <f t="shared" si="1"/>
        <v>0.26073725707172002</v>
      </c>
      <c r="M34" s="47">
        <f t="shared" si="2"/>
        <v>0.30486202365308807</v>
      </c>
      <c r="N34" s="47">
        <f t="shared" si="3"/>
        <v>0.33045162182723564</v>
      </c>
      <c r="O34" s="45">
        <f t="shared" si="4"/>
        <v>4778</v>
      </c>
      <c r="P34" s="23">
        <f t="shared" si="5"/>
        <v>0.33045162182723564</v>
      </c>
      <c r="Q34" s="46">
        <f t="shared" si="7"/>
        <v>2.8963356044317434E-2</v>
      </c>
    </row>
    <row r="35" spans="1:17" hidden="1" x14ac:dyDescent="0.25">
      <c r="A35" s="21" t="s">
        <v>227</v>
      </c>
      <c r="B35" s="63" t="s">
        <v>114</v>
      </c>
      <c r="C35" s="13">
        <v>15417</v>
      </c>
      <c r="D35" s="13">
        <v>15463</v>
      </c>
      <c r="E35" s="13">
        <v>16622</v>
      </c>
      <c r="F35" s="13">
        <v>16948</v>
      </c>
      <c r="G35" s="13">
        <v>20612</v>
      </c>
      <c r="H35" s="13">
        <v>21531</v>
      </c>
      <c r="I35" s="23">
        <v>0</v>
      </c>
      <c r="J35" s="47">
        <f t="shared" si="6"/>
        <v>2.9837192709346824E-3</v>
      </c>
      <c r="K35" s="47">
        <f t="shared" si="0"/>
        <v>7.8160472206006359E-2</v>
      </c>
      <c r="L35" s="47">
        <f t="shared" si="1"/>
        <v>9.9305960952195627E-2</v>
      </c>
      <c r="M35" s="47">
        <f t="shared" si="2"/>
        <v>0.33696568722838427</v>
      </c>
      <c r="N35" s="47">
        <f t="shared" si="3"/>
        <v>0.39657520918466627</v>
      </c>
      <c r="O35" s="45">
        <f t="shared" si="4"/>
        <v>6114</v>
      </c>
      <c r="P35" s="23">
        <f t="shared" si="5"/>
        <v>0.39657520918466627</v>
      </c>
      <c r="Q35" s="46">
        <f t="shared" si="7"/>
        <v>3.3966416181508308E-2</v>
      </c>
    </row>
    <row r="36" spans="1:17" hidden="1" x14ac:dyDescent="0.25">
      <c r="A36" s="21" t="s">
        <v>227</v>
      </c>
      <c r="B36" s="63" t="s">
        <v>115</v>
      </c>
      <c r="C36" s="13">
        <v>13572</v>
      </c>
      <c r="D36" s="13">
        <v>15548</v>
      </c>
      <c r="E36" s="13">
        <v>17242</v>
      </c>
      <c r="F36" s="13">
        <v>17400</v>
      </c>
      <c r="G36" s="13">
        <v>19032</v>
      </c>
      <c r="H36" s="13">
        <v>19305</v>
      </c>
      <c r="I36" s="23">
        <v>0</v>
      </c>
      <c r="J36" s="47">
        <f t="shared" si="6"/>
        <v>0.14559386973180077</v>
      </c>
      <c r="K36" s="47">
        <f t="shared" si="0"/>
        <v>0.27040966696139113</v>
      </c>
      <c r="L36" s="47">
        <f t="shared" si="1"/>
        <v>0.28205128205128205</v>
      </c>
      <c r="M36" s="47">
        <f t="shared" si="2"/>
        <v>0.40229885057471265</v>
      </c>
      <c r="N36" s="47">
        <f t="shared" si="3"/>
        <v>0.42241379310344829</v>
      </c>
      <c r="O36" s="45">
        <f t="shared" si="4"/>
        <v>5733</v>
      </c>
      <c r="P36" s="23">
        <f t="shared" si="5"/>
        <v>0.42241379310344829</v>
      </c>
      <c r="Q36" s="46">
        <f t="shared" si="7"/>
        <v>3.5863655254788629E-2</v>
      </c>
    </row>
    <row r="37" spans="1:17" hidden="1" x14ac:dyDescent="0.25">
      <c r="A37" s="21" t="s">
        <v>227</v>
      </c>
      <c r="B37" s="63" t="s">
        <v>83</v>
      </c>
      <c r="C37" s="13">
        <v>15585</v>
      </c>
      <c r="D37" s="13">
        <v>16332</v>
      </c>
      <c r="E37" s="13">
        <v>16117</v>
      </c>
      <c r="F37" s="13">
        <v>17422</v>
      </c>
      <c r="G37" s="13">
        <v>20731</v>
      </c>
      <c r="H37" s="13">
        <v>21630</v>
      </c>
      <c r="I37" s="23">
        <v>0</v>
      </c>
      <c r="J37" s="47">
        <f t="shared" si="6"/>
        <v>4.793070259865255E-2</v>
      </c>
      <c r="K37" s="47">
        <f t="shared" si="0"/>
        <v>3.4135386589669553E-2</v>
      </c>
      <c r="L37" s="47">
        <f t="shared" si="1"/>
        <v>0.117869746551171</v>
      </c>
      <c r="M37" s="47">
        <f t="shared" si="2"/>
        <v>0.33018928456849533</v>
      </c>
      <c r="N37" s="47">
        <f t="shared" si="3"/>
        <v>0.38787295476419636</v>
      </c>
      <c r="O37" s="45">
        <f t="shared" si="4"/>
        <v>6045</v>
      </c>
      <c r="P37" s="23">
        <f t="shared" si="5"/>
        <v>0.38787295476419636</v>
      </c>
      <c r="Q37" s="46">
        <f t="shared" si="7"/>
        <v>3.3320323595192436E-2</v>
      </c>
    </row>
    <row r="38" spans="1:17" hidden="1" x14ac:dyDescent="0.25">
      <c r="A38" s="21" t="s">
        <v>227</v>
      </c>
      <c r="B38" s="63" t="s">
        <v>91</v>
      </c>
      <c r="C38" s="13">
        <v>15315</v>
      </c>
      <c r="D38" s="13">
        <v>15820</v>
      </c>
      <c r="E38" s="13">
        <v>17961</v>
      </c>
      <c r="F38" s="13">
        <v>18915</v>
      </c>
      <c r="G38" s="13">
        <v>20285</v>
      </c>
      <c r="H38" s="13">
        <v>21648</v>
      </c>
      <c r="I38" s="23">
        <v>0</v>
      </c>
      <c r="J38" s="47">
        <f t="shared" si="6"/>
        <v>3.297420829252367E-2</v>
      </c>
      <c r="K38" s="47">
        <f t="shared" si="0"/>
        <v>0.17277179236043094</v>
      </c>
      <c r="L38" s="47">
        <f t="shared" si="1"/>
        <v>0.23506366307541626</v>
      </c>
      <c r="M38" s="47">
        <f t="shared" si="2"/>
        <v>0.32451844596800522</v>
      </c>
      <c r="N38" s="47">
        <f t="shared" si="3"/>
        <v>0.41351616062683644</v>
      </c>
      <c r="O38" s="45">
        <f t="shared" si="4"/>
        <v>6333</v>
      </c>
      <c r="P38" s="23">
        <f t="shared" si="5"/>
        <v>0.41351616062683644</v>
      </c>
      <c r="Q38" s="46">
        <f t="shared" si="7"/>
        <v>3.5213859712564854E-2</v>
      </c>
    </row>
    <row r="39" spans="1:17" hidden="1" x14ac:dyDescent="0.25">
      <c r="A39" s="21" t="s">
        <v>227</v>
      </c>
      <c r="B39" s="63" t="s">
        <v>84</v>
      </c>
      <c r="C39" s="13">
        <v>16953</v>
      </c>
      <c r="D39" s="13">
        <v>17424</v>
      </c>
      <c r="E39" s="13">
        <v>18454</v>
      </c>
      <c r="F39" s="13">
        <v>21053</v>
      </c>
      <c r="G39" s="13">
        <v>21424</v>
      </c>
      <c r="H39" s="13">
        <v>22163</v>
      </c>
      <c r="I39" s="23">
        <v>0</v>
      </c>
      <c r="J39" s="47">
        <f t="shared" si="6"/>
        <v>2.7782693328614404E-2</v>
      </c>
      <c r="K39" s="47">
        <f t="shared" si="0"/>
        <v>8.853890166932106E-2</v>
      </c>
      <c r="L39" s="47">
        <f t="shared" si="1"/>
        <v>0.24184510116203622</v>
      </c>
      <c r="M39" s="47">
        <f t="shared" si="2"/>
        <v>0.26372913348669852</v>
      </c>
      <c r="N39" s="47">
        <f t="shared" si="3"/>
        <v>0.30732023830590455</v>
      </c>
      <c r="O39" s="45">
        <f t="shared" si="4"/>
        <v>5210</v>
      </c>
      <c r="P39" s="23">
        <f t="shared" si="5"/>
        <v>0.30732023830590455</v>
      </c>
      <c r="Q39" s="46">
        <f t="shared" si="7"/>
        <v>2.7160236103840552E-2</v>
      </c>
    </row>
    <row r="40" spans="1:17" hidden="1" x14ac:dyDescent="0.25">
      <c r="A40" s="21" t="s">
        <v>227</v>
      </c>
      <c r="B40" s="63" t="s">
        <v>98</v>
      </c>
      <c r="C40" s="13">
        <v>14458</v>
      </c>
      <c r="D40" s="13">
        <v>15242</v>
      </c>
      <c r="E40" s="13">
        <v>15628</v>
      </c>
      <c r="F40" s="13">
        <v>18929</v>
      </c>
      <c r="G40" s="13">
        <v>20425</v>
      </c>
      <c r="H40" s="13">
        <v>20142</v>
      </c>
      <c r="I40" s="23">
        <v>0</v>
      </c>
      <c r="J40" s="47">
        <f t="shared" si="6"/>
        <v>5.4226034029602986E-2</v>
      </c>
      <c r="K40" s="47">
        <f t="shared" si="0"/>
        <v>8.0924055886014659E-2</v>
      </c>
      <c r="L40" s="47">
        <f t="shared" si="1"/>
        <v>0.30924055886014662</v>
      </c>
      <c r="M40" s="47">
        <f t="shared" si="2"/>
        <v>0.41271268501867481</v>
      </c>
      <c r="N40" s="47">
        <f t="shared" si="3"/>
        <v>0.39313874671462168</v>
      </c>
      <c r="O40" s="45">
        <f t="shared" si="4"/>
        <v>5684</v>
      </c>
      <c r="P40" s="23">
        <f t="shared" si="5"/>
        <v>0.39313874671462168</v>
      </c>
      <c r="Q40" s="46">
        <f t="shared" si="7"/>
        <v>3.3711712582501052E-2</v>
      </c>
    </row>
    <row r="41" spans="1:17" hidden="1" x14ac:dyDescent="0.25">
      <c r="A41" s="21" t="s">
        <v>227</v>
      </c>
      <c r="B41" s="63" t="s">
        <v>104</v>
      </c>
      <c r="C41" s="13">
        <v>15539</v>
      </c>
      <c r="D41" s="13">
        <v>14820</v>
      </c>
      <c r="E41" s="13">
        <v>16925</v>
      </c>
      <c r="F41" s="13">
        <v>18507</v>
      </c>
      <c r="G41" s="13">
        <v>20751</v>
      </c>
      <c r="H41" s="13">
        <v>21327</v>
      </c>
      <c r="I41" s="23">
        <v>0</v>
      </c>
      <c r="J41" s="47">
        <f t="shared" si="6"/>
        <v>-4.6270673788532078E-2</v>
      </c>
      <c r="K41" s="47">
        <f t="shared" si="0"/>
        <v>8.9194928888602865E-2</v>
      </c>
      <c r="L41" s="47">
        <f t="shared" si="1"/>
        <v>0.19100328206448292</v>
      </c>
      <c r="M41" s="47">
        <f t="shared" si="2"/>
        <v>0.3354141193126971</v>
      </c>
      <c r="N41" s="47">
        <f t="shared" si="3"/>
        <v>0.37248214170796062</v>
      </c>
      <c r="O41" s="45">
        <f t="shared" si="4"/>
        <v>5788</v>
      </c>
      <c r="P41" s="23">
        <f t="shared" si="5"/>
        <v>0.37248214170796062</v>
      </c>
      <c r="Q41" s="46">
        <f t="shared" si="7"/>
        <v>3.2168664482112197E-2</v>
      </c>
    </row>
    <row r="42" spans="1:17" hidden="1" x14ac:dyDescent="0.25">
      <c r="A42" s="21" t="s">
        <v>227</v>
      </c>
      <c r="B42" s="63" t="s">
        <v>116</v>
      </c>
      <c r="C42" s="13">
        <v>13420</v>
      </c>
      <c r="D42" s="13">
        <v>14053</v>
      </c>
      <c r="E42" s="13">
        <v>16081</v>
      </c>
      <c r="F42" s="13">
        <v>17343</v>
      </c>
      <c r="G42" s="13">
        <v>17860</v>
      </c>
      <c r="H42" s="13">
        <v>20373</v>
      </c>
      <c r="I42" s="23">
        <v>0</v>
      </c>
      <c r="J42" s="47">
        <f t="shared" si="6"/>
        <v>4.7168405365126675E-2</v>
      </c>
      <c r="K42" s="47">
        <f t="shared" si="0"/>
        <v>0.19828614008941878</v>
      </c>
      <c r="L42" s="47">
        <f t="shared" si="1"/>
        <v>0.29232488822652758</v>
      </c>
      <c r="M42" s="47">
        <f t="shared" si="2"/>
        <v>0.33084947839046197</v>
      </c>
      <c r="N42" s="47">
        <f t="shared" si="3"/>
        <v>0.51810730253353199</v>
      </c>
      <c r="O42" s="45">
        <f t="shared" si="4"/>
        <v>6953</v>
      </c>
      <c r="P42" s="23">
        <f t="shared" si="5"/>
        <v>0.51810730253353199</v>
      </c>
      <c r="Q42" s="46">
        <f t="shared" si="7"/>
        <v>4.2630072118118756E-2</v>
      </c>
    </row>
    <row r="43" spans="1:17" hidden="1" x14ac:dyDescent="0.25">
      <c r="A43" s="21" t="s">
        <v>227</v>
      </c>
      <c r="B43" s="63" t="s">
        <v>105</v>
      </c>
      <c r="C43" s="13">
        <v>13888</v>
      </c>
      <c r="D43" s="13">
        <v>15160</v>
      </c>
      <c r="E43" s="13">
        <v>16849</v>
      </c>
      <c r="F43" s="13">
        <v>18763</v>
      </c>
      <c r="G43" s="13">
        <v>19900</v>
      </c>
      <c r="H43" s="13">
        <v>21827</v>
      </c>
      <c r="I43" s="23">
        <v>0</v>
      </c>
      <c r="J43" s="47">
        <f t="shared" si="6"/>
        <v>9.158986175115208E-2</v>
      </c>
      <c r="K43" s="47">
        <f t="shared" si="0"/>
        <v>0.21320564516129031</v>
      </c>
      <c r="L43" s="47">
        <f t="shared" si="1"/>
        <v>0.35102246543778803</v>
      </c>
      <c r="M43" s="47">
        <f t="shared" si="2"/>
        <v>0.43289170506912444</v>
      </c>
      <c r="N43" s="47">
        <f t="shared" si="3"/>
        <v>0.57164458525345618</v>
      </c>
      <c r="O43" s="45">
        <f t="shared" si="4"/>
        <v>7939</v>
      </c>
      <c r="P43" s="23">
        <f t="shared" si="5"/>
        <v>0.57164458525345618</v>
      </c>
      <c r="Q43" s="46">
        <f t="shared" si="7"/>
        <v>4.6249911008434008E-2</v>
      </c>
    </row>
    <row r="44" spans="1:17" hidden="1" x14ac:dyDescent="0.25">
      <c r="A44" s="21" t="s">
        <v>227</v>
      </c>
      <c r="B44" s="63" t="s">
        <v>130</v>
      </c>
      <c r="C44" s="13">
        <v>14514</v>
      </c>
      <c r="D44" s="13">
        <v>15152</v>
      </c>
      <c r="E44" s="13">
        <v>17317</v>
      </c>
      <c r="F44" s="13">
        <v>17932</v>
      </c>
      <c r="G44" s="13">
        <v>20193</v>
      </c>
      <c r="H44" s="13">
        <v>20921</v>
      </c>
      <c r="I44" s="23">
        <v>0</v>
      </c>
      <c r="J44" s="47">
        <f t="shared" si="6"/>
        <v>4.3957558219649993E-2</v>
      </c>
      <c r="K44" s="47">
        <f t="shared" si="0"/>
        <v>0.19312388039134629</v>
      </c>
      <c r="L44" s="47">
        <f t="shared" si="1"/>
        <v>0.23549676174727849</v>
      </c>
      <c r="M44" s="47">
        <f t="shared" si="2"/>
        <v>0.39127738735014467</v>
      </c>
      <c r="N44" s="47">
        <f t="shared" si="3"/>
        <v>0.44143585503651644</v>
      </c>
      <c r="O44" s="45">
        <f t="shared" si="4"/>
        <v>6407</v>
      </c>
      <c r="P44" s="23">
        <f t="shared" si="5"/>
        <v>0.44143585503651644</v>
      </c>
      <c r="Q44" s="46">
        <f t="shared" si="7"/>
        <v>3.7240658157523088E-2</v>
      </c>
    </row>
    <row r="45" spans="1:17" hidden="1" x14ac:dyDescent="0.25">
      <c r="A45" s="21" t="s">
        <v>227</v>
      </c>
      <c r="B45" s="63" t="s">
        <v>106</v>
      </c>
      <c r="C45" s="13">
        <v>13776</v>
      </c>
      <c r="D45" s="13">
        <v>14616</v>
      </c>
      <c r="E45" s="13">
        <v>16201</v>
      </c>
      <c r="F45" s="13">
        <v>18199</v>
      </c>
      <c r="G45" s="13">
        <v>19398</v>
      </c>
      <c r="H45" s="13">
        <v>21685</v>
      </c>
      <c r="I45" s="23">
        <v>0</v>
      </c>
      <c r="J45" s="47">
        <f t="shared" si="6"/>
        <v>6.097560975609756E-2</v>
      </c>
      <c r="K45" s="47">
        <f t="shared" si="0"/>
        <v>0.17603077816492452</v>
      </c>
      <c r="L45" s="47">
        <f t="shared" si="1"/>
        <v>0.32106562137049943</v>
      </c>
      <c r="M45" s="47">
        <f t="shared" si="2"/>
        <v>0.40810104529616725</v>
      </c>
      <c r="N45" s="47">
        <f t="shared" si="3"/>
        <v>0.57411440185830431</v>
      </c>
      <c r="O45" s="45">
        <f t="shared" si="4"/>
        <v>7909</v>
      </c>
      <c r="P45" s="23">
        <f t="shared" si="5"/>
        <v>0.57411440185830431</v>
      </c>
      <c r="Q45" s="46">
        <f t="shared" si="7"/>
        <v>4.641421150541114E-2</v>
      </c>
    </row>
    <row r="46" spans="1:17" hidden="1" x14ac:dyDescent="0.25">
      <c r="A46" s="21" t="s">
        <v>227</v>
      </c>
      <c r="B46" s="63" t="s">
        <v>137</v>
      </c>
      <c r="C46" s="13">
        <v>13633</v>
      </c>
      <c r="D46" s="13">
        <v>14682</v>
      </c>
      <c r="E46" s="13">
        <v>17434</v>
      </c>
      <c r="F46" s="13">
        <v>17221</v>
      </c>
      <c r="G46" s="13">
        <v>18720</v>
      </c>
      <c r="H46" s="13">
        <v>20103</v>
      </c>
      <c r="I46" s="23">
        <v>0</v>
      </c>
      <c r="J46" s="47">
        <f t="shared" si="6"/>
        <v>7.6945646592826225E-2</v>
      </c>
      <c r="K46" s="47">
        <f t="shared" si="0"/>
        <v>0.27880877283063155</v>
      </c>
      <c r="L46" s="47">
        <f t="shared" si="1"/>
        <v>0.26318491894667351</v>
      </c>
      <c r="M46" s="47">
        <f t="shared" si="2"/>
        <v>0.37313870754786183</v>
      </c>
      <c r="N46" s="47">
        <f t="shared" si="3"/>
        <v>0.47458373065356119</v>
      </c>
      <c r="O46" s="45">
        <f t="shared" si="4"/>
        <v>6470</v>
      </c>
      <c r="P46" s="23">
        <f t="shared" si="5"/>
        <v>0.47458373065356119</v>
      </c>
      <c r="Q46" s="46">
        <f t="shared" si="7"/>
        <v>3.9601610924153485E-2</v>
      </c>
    </row>
    <row r="47" spans="1:17" hidden="1" x14ac:dyDescent="0.25">
      <c r="A47" s="21" t="s">
        <v>227</v>
      </c>
      <c r="B47" s="63" t="s">
        <v>85</v>
      </c>
      <c r="C47" s="13">
        <v>16902</v>
      </c>
      <c r="D47" s="13">
        <v>17024</v>
      </c>
      <c r="E47" s="13">
        <v>19208</v>
      </c>
      <c r="F47" s="13">
        <v>19230</v>
      </c>
      <c r="G47" s="13">
        <v>20078</v>
      </c>
      <c r="H47" s="13">
        <v>24297</v>
      </c>
      <c r="I47" s="23">
        <v>0</v>
      </c>
      <c r="J47" s="47">
        <f t="shared" si="6"/>
        <v>7.2180807005088159E-3</v>
      </c>
      <c r="K47" s="47">
        <f t="shared" si="0"/>
        <v>0.13643355815879776</v>
      </c>
      <c r="L47" s="47">
        <f t="shared" si="1"/>
        <v>0.13773517926872558</v>
      </c>
      <c r="M47" s="47">
        <f t="shared" si="2"/>
        <v>0.18790675659685244</v>
      </c>
      <c r="N47" s="47">
        <f t="shared" si="3"/>
        <v>0.43752218672346466</v>
      </c>
      <c r="O47" s="45">
        <f t="shared" si="4"/>
        <v>7395</v>
      </c>
      <c r="P47" s="23">
        <f t="shared" si="5"/>
        <v>0.43752218672346466</v>
      </c>
      <c r="Q47" s="46">
        <f t="shared" si="7"/>
        <v>3.6958690407449923E-2</v>
      </c>
    </row>
    <row r="48" spans="1:17" hidden="1" x14ac:dyDescent="0.25">
      <c r="A48" s="21" t="s">
        <v>227</v>
      </c>
      <c r="B48" s="63" t="s">
        <v>92</v>
      </c>
      <c r="C48" s="13">
        <v>15589</v>
      </c>
      <c r="D48" s="13">
        <v>17396</v>
      </c>
      <c r="E48" s="13">
        <v>18280</v>
      </c>
      <c r="F48" s="13">
        <v>20669</v>
      </c>
      <c r="G48" s="13">
        <v>22060</v>
      </c>
      <c r="H48" s="13">
        <v>22094</v>
      </c>
      <c r="I48" s="23">
        <v>0</v>
      </c>
      <c r="J48" s="47">
        <f t="shared" si="6"/>
        <v>0.11591506831740329</v>
      </c>
      <c r="K48" s="47">
        <f t="shared" si="0"/>
        <v>0.17262172044390275</v>
      </c>
      <c r="L48" s="47">
        <f t="shared" si="1"/>
        <v>0.3258708063378023</v>
      </c>
      <c r="M48" s="47">
        <f t="shared" si="2"/>
        <v>0.41510039130155879</v>
      </c>
      <c r="N48" s="47">
        <f t="shared" si="3"/>
        <v>0.41728141638334726</v>
      </c>
      <c r="O48" s="45">
        <f t="shared" si="4"/>
        <v>6505</v>
      </c>
      <c r="P48" s="23">
        <f t="shared" si="5"/>
        <v>0.41728141638334726</v>
      </c>
      <c r="Q48" s="46">
        <f t="shared" si="7"/>
        <v>3.548928496906556E-2</v>
      </c>
    </row>
    <row r="49" spans="1:17" hidden="1" x14ac:dyDescent="0.25">
      <c r="A49" s="21" t="s">
        <v>227</v>
      </c>
      <c r="B49" s="63" t="s">
        <v>124</v>
      </c>
      <c r="C49" s="13">
        <v>15326</v>
      </c>
      <c r="D49" s="13">
        <v>15207</v>
      </c>
      <c r="E49" s="13">
        <v>17349</v>
      </c>
      <c r="F49" s="13">
        <v>18738</v>
      </c>
      <c r="G49" s="13">
        <v>19185</v>
      </c>
      <c r="H49" s="13">
        <v>20431</v>
      </c>
      <c r="I49" s="23">
        <v>0</v>
      </c>
      <c r="J49" s="47">
        <f t="shared" si="6"/>
        <v>-7.7645830614641786E-3</v>
      </c>
      <c r="K49" s="47">
        <f t="shared" si="0"/>
        <v>0.13199791204489103</v>
      </c>
      <c r="L49" s="47">
        <f t="shared" si="1"/>
        <v>0.22262821349340989</v>
      </c>
      <c r="M49" s="47">
        <f t="shared" si="2"/>
        <v>0.25179433642176691</v>
      </c>
      <c r="N49" s="47">
        <f t="shared" si="3"/>
        <v>0.33309408847709776</v>
      </c>
      <c r="O49" s="45">
        <f t="shared" ref="O49:O80" si="8">H49-C49</f>
        <v>5105</v>
      </c>
      <c r="P49" s="23">
        <f t="shared" ref="P49:P80" si="9">O49/C49</f>
        <v>0.33309408847709776</v>
      </c>
      <c r="Q49" s="46">
        <f t="shared" si="7"/>
        <v>2.9167540414059223E-2</v>
      </c>
    </row>
    <row r="50" spans="1:17" hidden="1" x14ac:dyDescent="0.25">
      <c r="A50" s="21" t="s">
        <v>227</v>
      </c>
      <c r="B50" s="63" t="s">
        <v>93</v>
      </c>
      <c r="C50" s="13">
        <v>16572</v>
      </c>
      <c r="D50" s="13">
        <v>17530</v>
      </c>
      <c r="E50" s="13">
        <v>19630</v>
      </c>
      <c r="F50" s="13">
        <v>21317</v>
      </c>
      <c r="G50" s="13">
        <v>22874</v>
      </c>
      <c r="H50" s="13">
        <v>23450</v>
      </c>
      <c r="I50" s="23">
        <v>0</v>
      </c>
      <c r="J50" s="47">
        <f t="shared" si="6"/>
        <v>5.7808351436157375E-2</v>
      </c>
      <c r="K50" s="47">
        <f t="shared" si="0"/>
        <v>0.18452811972000965</v>
      </c>
      <c r="L50" s="47">
        <f t="shared" si="1"/>
        <v>0.28632633357470433</v>
      </c>
      <c r="M50" s="47">
        <f t="shared" si="2"/>
        <v>0.38027999034516052</v>
      </c>
      <c r="N50" s="47">
        <f t="shared" si="3"/>
        <v>0.41503741250301712</v>
      </c>
      <c r="O50" s="45">
        <f t="shared" si="8"/>
        <v>6878</v>
      </c>
      <c r="P50" s="23">
        <f t="shared" si="9"/>
        <v>0.41503741250301712</v>
      </c>
      <c r="Q50" s="46">
        <f t="shared" si="7"/>
        <v>3.5325217396801056E-2</v>
      </c>
    </row>
    <row r="51" spans="1:17" hidden="1" x14ac:dyDescent="0.25">
      <c r="A51" s="21" t="s">
        <v>227</v>
      </c>
      <c r="B51" s="63" t="s">
        <v>117</v>
      </c>
      <c r="C51" s="13">
        <v>14304</v>
      </c>
      <c r="D51" s="13">
        <v>15023</v>
      </c>
      <c r="E51" s="13">
        <v>17141</v>
      </c>
      <c r="F51" s="13">
        <v>18101</v>
      </c>
      <c r="G51" s="13">
        <v>19996</v>
      </c>
      <c r="H51" s="13">
        <v>22737</v>
      </c>
      <c r="I51" s="23">
        <v>0</v>
      </c>
      <c r="J51" s="47">
        <f t="shared" si="6"/>
        <v>5.0265659955257273E-2</v>
      </c>
      <c r="K51" s="47">
        <f t="shared" si="0"/>
        <v>0.19833612975391499</v>
      </c>
      <c r="L51" s="47">
        <f t="shared" si="1"/>
        <v>0.26545022371364652</v>
      </c>
      <c r="M51" s="47">
        <f t="shared" si="2"/>
        <v>0.39793064876957496</v>
      </c>
      <c r="N51" s="47">
        <f t="shared" si="3"/>
        <v>0.58955536912751683</v>
      </c>
      <c r="O51" s="45">
        <f t="shared" si="8"/>
        <v>8433</v>
      </c>
      <c r="P51" s="23">
        <f t="shared" si="9"/>
        <v>0.58955536912751683</v>
      </c>
      <c r="Q51" s="46">
        <f t="shared" si="7"/>
        <v>4.7436168020381864E-2</v>
      </c>
    </row>
    <row r="52" spans="1:17" hidden="1" x14ac:dyDescent="0.25">
      <c r="A52" s="21" t="s">
        <v>227</v>
      </c>
      <c r="B52" s="63" t="s">
        <v>107</v>
      </c>
      <c r="C52" s="13">
        <v>13461</v>
      </c>
      <c r="D52" s="13">
        <v>14995</v>
      </c>
      <c r="E52" s="13">
        <v>16020</v>
      </c>
      <c r="F52" s="13">
        <v>17886</v>
      </c>
      <c r="G52" s="13">
        <v>18400</v>
      </c>
      <c r="H52" s="13">
        <v>20922</v>
      </c>
      <c r="I52" s="23">
        <v>0</v>
      </c>
      <c r="J52" s="47">
        <f t="shared" si="6"/>
        <v>0.11395884406804843</v>
      </c>
      <c r="K52" s="47">
        <f t="shared" si="0"/>
        <v>0.19010474704702474</v>
      </c>
      <c r="L52" s="47">
        <f t="shared" si="1"/>
        <v>0.32872743481167815</v>
      </c>
      <c r="M52" s="47">
        <f t="shared" si="2"/>
        <v>0.36691181932991607</v>
      </c>
      <c r="N52" s="47">
        <f t="shared" si="3"/>
        <v>0.55426788500111435</v>
      </c>
      <c r="O52" s="45">
        <f t="shared" si="8"/>
        <v>7461</v>
      </c>
      <c r="P52" s="23">
        <f t="shared" si="9"/>
        <v>0.55426788500111435</v>
      </c>
      <c r="Q52" s="46">
        <f t="shared" si="7"/>
        <v>4.5087341310899198E-2</v>
      </c>
    </row>
    <row r="53" spans="1:17" hidden="1" x14ac:dyDescent="0.25">
      <c r="A53" s="21" t="s">
        <v>227</v>
      </c>
      <c r="B53" s="63" t="s">
        <v>99</v>
      </c>
      <c r="C53" s="13">
        <v>14327</v>
      </c>
      <c r="D53" s="13">
        <v>15955</v>
      </c>
      <c r="E53" s="13">
        <v>16900</v>
      </c>
      <c r="F53" s="13">
        <v>18185</v>
      </c>
      <c r="G53" s="13">
        <v>19621</v>
      </c>
      <c r="H53" s="13">
        <v>21102</v>
      </c>
      <c r="I53" s="23">
        <v>0</v>
      </c>
      <c r="J53" s="47">
        <f t="shared" si="6"/>
        <v>0.1136316046625253</v>
      </c>
      <c r="K53" s="47">
        <f t="shared" si="0"/>
        <v>0.17959098206184129</v>
      </c>
      <c r="L53" s="47">
        <f t="shared" si="1"/>
        <v>0.26928177566831857</v>
      </c>
      <c r="M53" s="47">
        <f t="shared" si="2"/>
        <v>0.36951211000209394</v>
      </c>
      <c r="N53" s="47">
        <f t="shared" si="3"/>
        <v>0.47288336706917011</v>
      </c>
      <c r="O53" s="45">
        <f t="shared" si="8"/>
        <v>6775</v>
      </c>
      <c r="P53" s="23">
        <f t="shared" si="9"/>
        <v>0.47288336706917011</v>
      </c>
      <c r="Q53" s="46">
        <f t="shared" si="7"/>
        <v>3.9481670725600937E-2</v>
      </c>
    </row>
    <row r="54" spans="1:17" hidden="1" x14ac:dyDescent="0.25">
      <c r="A54" s="21" t="s">
        <v>227</v>
      </c>
      <c r="B54" s="63" t="s">
        <v>125</v>
      </c>
      <c r="C54" s="13">
        <v>13906</v>
      </c>
      <c r="D54" s="13">
        <v>15106</v>
      </c>
      <c r="E54" s="13">
        <v>16811</v>
      </c>
      <c r="F54" s="13">
        <v>18252</v>
      </c>
      <c r="G54" s="13">
        <v>19819</v>
      </c>
      <c r="H54" s="13">
        <v>20108</v>
      </c>
      <c r="I54" s="23">
        <v>0</v>
      </c>
      <c r="J54" s="47">
        <f t="shared" si="6"/>
        <v>8.6293686178627926E-2</v>
      </c>
      <c r="K54" s="47">
        <f t="shared" si="0"/>
        <v>0.20890263195742845</v>
      </c>
      <c r="L54" s="47">
        <f t="shared" si="1"/>
        <v>0.31252696677693081</v>
      </c>
      <c r="M54" s="47">
        <f t="shared" si="2"/>
        <v>0.42521213864518914</v>
      </c>
      <c r="N54" s="47">
        <f t="shared" si="3"/>
        <v>0.44599453473320871</v>
      </c>
      <c r="O54" s="45">
        <f t="shared" si="8"/>
        <v>6202</v>
      </c>
      <c r="P54" s="23">
        <f t="shared" si="9"/>
        <v>0.44599453473320871</v>
      </c>
      <c r="Q54" s="46">
        <f t="shared" si="7"/>
        <v>3.7568229584515889E-2</v>
      </c>
    </row>
    <row r="55" spans="1:17" hidden="1" x14ac:dyDescent="0.25">
      <c r="A55" s="21" t="s">
        <v>227</v>
      </c>
      <c r="B55" s="63" t="s">
        <v>138</v>
      </c>
      <c r="C55" s="13">
        <v>14283</v>
      </c>
      <c r="D55" s="13">
        <v>15856</v>
      </c>
      <c r="E55" s="13">
        <v>17141</v>
      </c>
      <c r="F55" s="13">
        <v>17953</v>
      </c>
      <c r="G55" s="13">
        <v>19405</v>
      </c>
      <c r="H55" s="13">
        <v>20916</v>
      </c>
      <c r="I55" s="23">
        <v>0</v>
      </c>
      <c r="J55" s="47">
        <f t="shared" si="6"/>
        <v>0.11013092487572639</v>
      </c>
      <c r="K55" s="47">
        <f t="shared" si="0"/>
        <v>0.20009801862353846</v>
      </c>
      <c r="L55" s="47">
        <f t="shared" si="1"/>
        <v>0.25694882027585242</v>
      </c>
      <c r="M55" s="47">
        <f t="shared" si="2"/>
        <v>0.35860813554575371</v>
      </c>
      <c r="N55" s="47">
        <f t="shared" si="3"/>
        <v>0.46439823566477628</v>
      </c>
      <c r="O55" s="45">
        <f t="shared" si="8"/>
        <v>6633</v>
      </c>
      <c r="P55" s="23">
        <f t="shared" si="9"/>
        <v>0.46439823566477628</v>
      </c>
      <c r="Q55" s="46">
        <f t="shared" si="7"/>
        <v>3.8881277788383128E-2</v>
      </c>
    </row>
    <row r="56" spans="1:17" hidden="1" x14ac:dyDescent="0.25">
      <c r="A56" s="21" t="s">
        <v>227</v>
      </c>
      <c r="B56" s="63" t="s">
        <v>94</v>
      </c>
      <c r="C56" s="13">
        <v>15096</v>
      </c>
      <c r="D56" s="13">
        <v>16019</v>
      </c>
      <c r="E56" s="13">
        <v>17344</v>
      </c>
      <c r="F56" s="13">
        <v>18589</v>
      </c>
      <c r="G56" s="13">
        <v>20673</v>
      </c>
      <c r="H56" s="13">
        <v>21531</v>
      </c>
      <c r="I56" s="23">
        <v>0</v>
      </c>
      <c r="J56" s="47">
        <f t="shared" si="6"/>
        <v>6.1142024377318492E-2</v>
      </c>
      <c r="K56" s="47">
        <f t="shared" si="0"/>
        <v>0.1489136195018548</v>
      </c>
      <c r="L56" s="47">
        <f t="shared" si="1"/>
        <v>0.23138579756226815</v>
      </c>
      <c r="M56" s="47">
        <f t="shared" si="2"/>
        <v>0.36943561208267089</v>
      </c>
      <c r="N56" s="47">
        <f t="shared" si="3"/>
        <v>0.42627186009538953</v>
      </c>
      <c r="O56" s="45">
        <f t="shared" si="8"/>
        <v>6435</v>
      </c>
      <c r="P56" s="23">
        <f t="shared" si="9"/>
        <v>0.42627186009538953</v>
      </c>
      <c r="Q56" s="46">
        <f t="shared" si="7"/>
        <v>3.6144274151056699E-2</v>
      </c>
    </row>
    <row r="57" spans="1:17" hidden="1" x14ac:dyDescent="0.25">
      <c r="A57" s="21" t="s">
        <v>227</v>
      </c>
      <c r="B57" s="63" t="s">
        <v>86</v>
      </c>
      <c r="C57" s="13">
        <v>15273</v>
      </c>
      <c r="D57" s="13">
        <v>16077</v>
      </c>
      <c r="E57" s="13">
        <v>17590</v>
      </c>
      <c r="F57" s="13">
        <v>18387</v>
      </c>
      <c r="G57" s="13">
        <v>20481</v>
      </c>
      <c r="H57" s="13">
        <v>22381</v>
      </c>
      <c r="I57" s="23">
        <v>0</v>
      </c>
      <c r="J57" s="47">
        <f t="shared" si="6"/>
        <v>5.2641917108623058E-2</v>
      </c>
      <c r="K57" s="47">
        <f t="shared" si="0"/>
        <v>0.15170562430432791</v>
      </c>
      <c r="L57" s="47">
        <f t="shared" si="1"/>
        <v>0.20388921626399528</v>
      </c>
      <c r="M57" s="47">
        <f t="shared" si="2"/>
        <v>0.340993910823021</v>
      </c>
      <c r="N57" s="47">
        <f t="shared" si="3"/>
        <v>0.46539645125384665</v>
      </c>
      <c r="O57" s="45">
        <f t="shared" si="8"/>
        <v>7108</v>
      </c>
      <c r="P57" s="23">
        <f t="shared" si="9"/>
        <v>0.46539645125384665</v>
      </c>
      <c r="Q57" s="46">
        <f t="shared" si="7"/>
        <v>3.8952072022872875E-2</v>
      </c>
    </row>
    <row r="58" spans="1:17" hidden="1" x14ac:dyDescent="0.25">
      <c r="A58" s="21" t="s">
        <v>227</v>
      </c>
      <c r="B58" s="63" t="s">
        <v>118</v>
      </c>
      <c r="C58" s="13">
        <v>15252</v>
      </c>
      <c r="D58" s="13">
        <v>15506</v>
      </c>
      <c r="E58" s="13">
        <v>16764</v>
      </c>
      <c r="F58" s="13">
        <v>18241</v>
      </c>
      <c r="G58" s="13">
        <v>20973</v>
      </c>
      <c r="H58" s="13">
        <v>19453</v>
      </c>
      <c r="I58" s="23">
        <v>0</v>
      </c>
      <c r="J58" s="47">
        <f t="shared" si="6"/>
        <v>1.6653553632310518E-2</v>
      </c>
      <c r="K58" s="47">
        <f t="shared" si="0"/>
        <v>9.9134539732494101E-2</v>
      </c>
      <c r="L58" s="47">
        <f t="shared" si="1"/>
        <v>0.19597429845266195</v>
      </c>
      <c r="M58" s="47">
        <f t="shared" si="2"/>
        <v>0.37509834775767115</v>
      </c>
      <c r="N58" s="47">
        <f t="shared" si="3"/>
        <v>0.27543928665093104</v>
      </c>
      <c r="O58" s="45">
        <f t="shared" si="8"/>
        <v>4201</v>
      </c>
      <c r="P58" s="23">
        <f t="shared" si="9"/>
        <v>0.27543928665093104</v>
      </c>
      <c r="Q58" s="46">
        <f t="shared" si="7"/>
        <v>2.4627432248468306E-2</v>
      </c>
    </row>
    <row r="59" spans="1:17" hidden="1" x14ac:dyDescent="0.25">
      <c r="A59" s="21" t="s">
        <v>227</v>
      </c>
      <c r="B59" s="63" t="s">
        <v>108</v>
      </c>
      <c r="C59" s="13">
        <v>14510</v>
      </c>
      <c r="D59" s="13">
        <v>15780</v>
      </c>
      <c r="E59" s="13">
        <v>16194</v>
      </c>
      <c r="F59" s="13">
        <v>17695</v>
      </c>
      <c r="G59" s="13">
        <v>20265</v>
      </c>
      <c r="H59" s="13">
        <v>21301</v>
      </c>
      <c r="I59" s="23">
        <v>0</v>
      </c>
      <c r="J59" s="47">
        <f t="shared" si="6"/>
        <v>8.7525844245348039E-2</v>
      </c>
      <c r="K59" s="47">
        <f t="shared" si="0"/>
        <v>0.11605789110957961</v>
      </c>
      <c r="L59" s="47">
        <f t="shared" si="1"/>
        <v>0.2195037904893177</v>
      </c>
      <c r="M59" s="47">
        <f t="shared" si="2"/>
        <v>0.39662301860785665</v>
      </c>
      <c r="N59" s="47">
        <f t="shared" si="3"/>
        <v>0.46802205375603034</v>
      </c>
      <c r="O59" s="45">
        <f t="shared" si="8"/>
        <v>6791</v>
      </c>
      <c r="P59" s="23">
        <f t="shared" si="9"/>
        <v>0.46802205375603034</v>
      </c>
      <c r="Q59" s="46">
        <f t="shared" si="7"/>
        <v>3.9138074808444445E-2</v>
      </c>
    </row>
    <row r="60" spans="1:17" hidden="1" x14ac:dyDescent="0.25">
      <c r="A60" s="21" t="s">
        <v>227</v>
      </c>
      <c r="B60" s="63" t="s">
        <v>119</v>
      </c>
      <c r="C60" s="13">
        <v>13189</v>
      </c>
      <c r="D60" s="13">
        <v>15214</v>
      </c>
      <c r="E60" s="13">
        <v>15635</v>
      </c>
      <c r="F60" s="13">
        <v>17349</v>
      </c>
      <c r="G60" s="13">
        <v>18748</v>
      </c>
      <c r="H60" s="13">
        <v>19593</v>
      </c>
      <c r="I60" s="23">
        <v>0</v>
      </c>
      <c r="J60" s="47">
        <f t="shared" si="6"/>
        <v>0.15353703844112518</v>
      </c>
      <c r="K60" s="47">
        <f t="shared" si="0"/>
        <v>0.18545757828493442</v>
      </c>
      <c r="L60" s="47">
        <f t="shared" si="1"/>
        <v>0.31541436045189175</v>
      </c>
      <c r="M60" s="47">
        <f t="shared" si="2"/>
        <v>0.42148760330578511</v>
      </c>
      <c r="N60" s="47">
        <f t="shared" si="3"/>
        <v>0.48555614527257562</v>
      </c>
      <c r="O60" s="45">
        <f t="shared" si="8"/>
        <v>6404</v>
      </c>
      <c r="P60" s="23">
        <f t="shared" si="9"/>
        <v>0.48555614527257562</v>
      </c>
      <c r="Q60" s="46">
        <f t="shared" si="7"/>
        <v>4.0372602968738569E-2</v>
      </c>
    </row>
    <row r="61" spans="1:17" hidden="1" x14ac:dyDescent="0.25">
      <c r="A61" s="21" t="s">
        <v>227</v>
      </c>
      <c r="B61" s="63" t="s">
        <v>126</v>
      </c>
      <c r="C61" s="13">
        <v>14903</v>
      </c>
      <c r="D61" s="13">
        <v>16049</v>
      </c>
      <c r="E61" s="13">
        <v>17216</v>
      </c>
      <c r="F61" s="13">
        <v>18252</v>
      </c>
      <c r="G61" s="13">
        <v>20966</v>
      </c>
      <c r="H61" s="13">
        <v>21288</v>
      </c>
      <c r="I61" s="23">
        <v>0</v>
      </c>
      <c r="J61" s="47">
        <f t="shared" si="6"/>
        <v>7.689726900624036E-2</v>
      </c>
      <c r="K61" s="47">
        <f t="shared" si="0"/>
        <v>0.15520365027175737</v>
      </c>
      <c r="L61" s="47">
        <f t="shared" si="1"/>
        <v>0.22471985506273903</v>
      </c>
      <c r="M61" s="47">
        <f t="shared" si="2"/>
        <v>0.406830839428303</v>
      </c>
      <c r="N61" s="47">
        <f t="shared" si="3"/>
        <v>0.42843722740387841</v>
      </c>
      <c r="O61" s="45">
        <f t="shared" si="8"/>
        <v>6385</v>
      </c>
      <c r="P61" s="23">
        <f t="shared" si="9"/>
        <v>0.42843722740387841</v>
      </c>
      <c r="Q61" s="46">
        <f t="shared" si="7"/>
        <v>3.6301474306548398E-2</v>
      </c>
    </row>
    <row r="62" spans="1:17" hidden="1" x14ac:dyDescent="0.25">
      <c r="A62" s="21" t="s">
        <v>227</v>
      </c>
      <c r="B62" s="63" t="s">
        <v>131</v>
      </c>
      <c r="C62" s="13">
        <v>13455</v>
      </c>
      <c r="D62" s="13">
        <v>15341</v>
      </c>
      <c r="E62" s="13">
        <v>15998</v>
      </c>
      <c r="F62" s="13">
        <v>16350</v>
      </c>
      <c r="G62" s="13">
        <v>18674</v>
      </c>
      <c r="H62" s="13">
        <v>19844</v>
      </c>
      <c r="I62" s="23">
        <v>0</v>
      </c>
      <c r="J62" s="47">
        <f t="shared" si="6"/>
        <v>0.14017094017094017</v>
      </c>
      <c r="K62" s="47">
        <f t="shared" si="0"/>
        <v>0.18900037160906727</v>
      </c>
      <c r="L62" s="47">
        <f t="shared" si="1"/>
        <v>0.21516164994425863</v>
      </c>
      <c r="M62" s="47">
        <f t="shared" si="2"/>
        <v>0.38788554440728351</v>
      </c>
      <c r="N62" s="47">
        <f t="shared" si="3"/>
        <v>0.474842066146414</v>
      </c>
      <c r="O62" s="45">
        <f t="shared" si="8"/>
        <v>6389</v>
      </c>
      <c r="P62" s="23">
        <f t="shared" si="9"/>
        <v>0.474842066146414</v>
      </c>
      <c r="Q62" s="46">
        <f t="shared" si="7"/>
        <v>3.9619822492510171E-2</v>
      </c>
    </row>
    <row r="63" spans="1:17" hidden="1" x14ac:dyDescent="0.25">
      <c r="A63" s="21" t="s">
        <v>227</v>
      </c>
      <c r="B63" s="63" t="s">
        <v>87</v>
      </c>
      <c r="C63" s="13">
        <v>16273</v>
      </c>
      <c r="D63" s="13">
        <v>16311</v>
      </c>
      <c r="E63" s="13">
        <v>17835</v>
      </c>
      <c r="F63" s="13">
        <v>18552</v>
      </c>
      <c r="G63" s="13">
        <v>21419</v>
      </c>
      <c r="H63" s="13">
        <v>23447</v>
      </c>
      <c r="I63" s="23">
        <v>0</v>
      </c>
      <c r="J63" s="47">
        <f t="shared" si="6"/>
        <v>2.3351563940269158E-3</v>
      </c>
      <c r="K63" s="47">
        <f t="shared" si="0"/>
        <v>9.5987218091316912E-2</v>
      </c>
      <c r="L63" s="47">
        <f t="shared" si="1"/>
        <v>0.14004793215756162</v>
      </c>
      <c r="M63" s="47">
        <f t="shared" si="2"/>
        <v>0.31622933693848704</v>
      </c>
      <c r="N63" s="47">
        <f t="shared" si="3"/>
        <v>0.44085294659866037</v>
      </c>
      <c r="O63" s="45">
        <f t="shared" si="8"/>
        <v>7174</v>
      </c>
      <c r="P63" s="23">
        <f t="shared" si="9"/>
        <v>0.44085294659866037</v>
      </c>
      <c r="Q63" s="46">
        <f t="shared" si="7"/>
        <v>3.7198705101871621E-2</v>
      </c>
    </row>
    <row r="64" spans="1:17" hidden="1" x14ac:dyDescent="0.25">
      <c r="A64" s="21" t="s">
        <v>227</v>
      </c>
      <c r="B64" s="63" t="s">
        <v>120</v>
      </c>
      <c r="C64" s="13">
        <v>14822</v>
      </c>
      <c r="D64" s="13">
        <v>15917</v>
      </c>
      <c r="E64" s="13">
        <v>17566</v>
      </c>
      <c r="F64" s="13">
        <v>18264</v>
      </c>
      <c r="G64" s="13">
        <v>19865</v>
      </c>
      <c r="H64" s="13">
        <v>21348</v>
      </c>
      <c r="I64" s="23">
        <v>0</v>
      </c>
      <c r="J64" s="47">
        <f t="shared" si="6"/>
        <v>7.3876669815139656E-2</v>
      </c>
      <c r="K64" s="47">
        <f t="shared" si="0"/>
        <v>0.18513021184725409</v>
      </c>
      <c r="L64" s="47">
        <f t="shared" si="1"/>
        <v>0.2322223721495075</v>
      </c>
      <c r="M64" s="47">
        <f t="shared" si="2"/>
        <v>0.34023748481986238</v>
      </c>
      <c r="N64" s="47">
        <f t="shared" si="3"/>
        <v>0.44029145864255836</v>
      </c>
      <c r="O64" s="45">
        <f t="shared" si="8"/>
        <v>6526</v>
      </c>
      <c r="P64" s="23">
        <f t="shared" si="9"/>
        <v>0.44029145864255836</v>
      </c>
      <c r="Q64" s="46">
        <f t="shared" si="7"/>
        <v>3.7158279274000394E-2</v>
      </c>
    </row>
    <row r="65" spans="1:17" x14ac:dyDescent="0.25">
      <c r="A65" s="21" t="s">
        <v>227</v>
      </c>
      <c r="B65" s="63" t="s">
        <v>139</v>
      </c>
      <c r="C65" s="13">
        <v>14559</v>
      </c>
      <c r="D65" s="13">
        <v>15721</v>
      </c>
      <c r="E65" s="13">
        <v>16627</v>
      </c>
      <c r="F65" s="13">
        <v>19472</v>
      </c>
      <c r="G65" s="13">
        <v>20033</v>
      </c>
      <c r="H65" s="13">
        <v>21914</v>
      </c>
      <c r="I65" s="23">
        <v>0</v>
      </c>
      <c r="J65" s="47">
        <f t="shared" si="6"/>
        <v>7.9813173981729518E-2</v>
      </c>
      <c r="K65" s="47">
        <f t="shared" si="0"/>
        <v>0.14204272271447216</v>
      </c>
      <c r="L65" s="47">
        <f t="shared" si="1"/>
        <v>0.33745449550106466</v>
      </c>
      <c r="M65" s="47">
        <f t="shared" si="2"/>
        <v>0.37598736176935227</v>
      </c>
      <c r="N65" s="47">
        <f t="shared" si="3"/>
        <v>0.50518579572772859</v>
      </c>
      <c r="O65" s="45">
        <f t="shared" si="8"/>
        <v>7355</v>
      </c>
      <c r="P65" s="23">
        <f>O65/C65</f>
        <v>0.50518579572772859</v>
      </c>
      <c r="Q65" s="46">
        <f t="shared" si="7"/>
        <v>4.173921061859498E-2</v>
      </c>
    </row>
    <row r="66" spans="1:17" hidden="1" x14ac:dyDescent="0.25">
      <c r="A66" s="21" t="s">
        <v>227</v>
      </c>
      <c r="B66" s="63" t="s">
        <v>121</v>
      </c>
      <c r="C66" s="13">
        <v>15694</v>
      </c>
      <c r="D66" s="13">
        <v>17105</v>
      </c>
      <c r="E66" s="13">
        <v>18322</v>
      </c>
      <c r="F66" s="13">
        <v>20252</v>
      </c>
      <c r="G66" s="13">
        <v>20403</v>
      </c>
      <c r="H66" s="13">
        <v>23384</v>
      </c>
      <c r="I66" s="23">
        <v>0</v>
      </c>
      <c r="J66" s="47">
        <f t="shared" si="6"/>
        <v>8.9906970816872683E-2</v>
      </c>
      <c r="K66" s="47">
        <f t="shared" si="0"/>
        <v>0.16745252962915763</v>
      </c>
      <c r="L66" s="47">
        <f t="shared" si="1"/>
        <v>0.29042946348923154</v>
      </c>
      <c r="M66" s="47">
        <f t="shared" si="2"/>
        <v>0.30005097489486426</v>
      </c>
      <c r="N66" s="47">
        <f t="shared" si="3"/>
        <v>0.48999617688288516</v>
      </c>
      <c r="O66" s="45">
        <f t="shared" si="8"/>
        <v>7690</v>
      </c>
      <c r="P66" s="23">
        <f t="shared" si="9"/>
        <v>0.48999617688288516</v>
      </c>
      <c r="Q66" s="46">
        <f t="shared" si="7"/>
        <v>4.0683132209560435E-2</v>
      </c>
    </row>
    <row r="67" spans="1:17" hidden="1" x14ac:dyDescent="0.25">
      <c r="A67" s="21" t="s">
        <v>227</v>
      </c>
      <c r="B67" s="63" t="s">
        <v>100</v>
      </c>
      <c r="C67" s="13">
        <v>15505</v>
      </c>
      <c r="D67" s="13">
        <v>16665</v>
      </c>
      <c r="E67" s="13">
        <v>17662</v>
      </c>
      <c r="F67" s="13">
        <v>18785</v>
      </c>
      <c r="G67" s="13">
        <v>20345</v>
      </c>
      <c r="H67" s="13">
        <v>21166</v>
      </c>
      <c r="I67" s="23">
        <v>0</v>
      </c>
      <c r="J67" s="47">
        <f t="shared" si="6"/>
        <v>7.4814575943244116E-2</v>
      </c>
      <c r="K67" s="47">
        <f t="shared" si="0"/>
        <v>0.13911641405998065</v>
      </c>
      <c r="L67" s="47">
        <f t="shared" si="1"/>
        <v>0.21154466301193164</v>
      </c>
      <c r="M67" s="47">
        <f t="shared" si="2"/>
        <v>0.3121573685907772</v>
      </c>
      <c r="N67" s="47">
        <f t="shared" si="3"/>
        <v>0.36510802966784905</v>
      </c>
      <c r="O67" s="45">
        <f t="shared" si="8"/>
        <v>5661</v>
      </c>
      <c r="P67" s="23">
        <f t="shared" si="9"/>
        <v>0.36510802966784905</v>
      </c>
      <c r="Q67" s="46">
        <f t="shared" si="7"/>
        <v>3.1612752498145769E-2</v>
      </c>
    </row>
    <row r="68" spans="1:17" hidden="1" x14ac:dyDescent="0.25">
      <c r="A68" s="21" t="s">
        <v>227</v>
      </c>
      <c r="B68" s="63" t="s">
        <v>132</v>
      </c>
      <c r="C68" s="13">
        <v>14779</v>
      </c>
      <c r="D68" s="13">
        <v>17130</v>
      </c>
      <c r="E68" s="13">
        <v>17015</v>
      </c>
      <c r="F68" s="13">
        <v>21355</v>
      </c>
      <c r="G68" s="13">
        <v>19925</v>
      </c>
      <c r="H68" s="13">
        <v>22390</v>
      </c>
      <c r="I68" s="23">
        <v>0</v>
      </c>
      <c r="J68" s="47">
        <f t="shared" si="6"/>
        <v>0.1590770688138575</v>
      </c>
      <c r="K68" s="47">
        <f t="shared" si="0"/>
        <v>0.15129575749374111</v>
      </c>
      <c r="L68" s="47">
        <f t="shared" si="1"/>
        <v>0.44495568035726368</v>
      </c>
      <c r="M68" s="47">
        <f t="shared" si="2"/>
        <v>0.34819676568103392</v>
      </c>
      <c r="N68" s="47">
        <f t="shared" si="3"/>
        <v>0.51498748223831115</v>
      </c>
      <c r="O68" s="45">
        <f t="shared" si="8"/>
        <v>7611</v>
      </c>
      <c r="P68" s="23">
        <f t="shared" si="9"/>
        <v>0.51498748223831115</v>
      </c>
      <c r="Q68" s="46">
        <f t="shared" si="7"/>
        <v>4.2415605688454372E-2</v>
      </c>
    </row>
    <row r="69" spans="1:17" hidden="1" x14ac:dyDescent="0.25">
      <c r="A69" s="21" t="s">
        <v>228</v>
      </c>
      <c r="B69" s="63" t="s">
        <v>51</v>
      </c>
      <c r="C69" s="13">
        <v>2220</v>
      </c>
      <c r="D69" s="13">
        <v>2491</v>
      </c>
      <c r="E69" s="13">
        <v>2871</v>
      </c>
      <c r="F69" s="13">
        <v>3396</v>
      </c>
      <c r="G69" s="13">
        <v>3655</v>
      </c>
      <c r="H69" s="13">
        <v>3868</v>
      </c>
      <c r="I69" s="23">
        <v>0</v>
      </c>
      <c r="J69" s="47">
        <f t="shared" si="6"/>
        <v>0.12207207207207207</v>
      </c>
      <c r="K69" s="47">
        <f t="shared" si="0"/>
        <v>0.29324324324324325</v>
      </c>
      <c r="L69" s="47">
        <f t="shared" si="1"/>
        <v>0.52972972972972976</v>
      </c>
      <c r="M69" s="47">
        <f t="shared" si="2"/>
        <v>0.64639639639639634</v>
      </c>
      <c r="N69" s="47">
        <f t="shared" si="3"/>
        <v>0.74234234234234231</v>
      </c>
      <c r="O69" s="45">
        <f t="shared" si="8"/>
        <v>1648</v>
      </c>
      <c r="P69" s="23">
        <f t="shared" si="9"/>
        <v>0.74234234234234231</v>
      </c>
      <c r="Q69" s="46">
        <f t="shared" si="7"/>
        <v>5.7093370289390766E-2</v>
      </c>
    </row>
    <row r="70" spans="1:17" hidden="1" x14ac:dyDescent="0.25">
      <c r="A70" s="21" t="s">
        <v>228</v>
      </c>
      <c r="B70" s="63" t="s">
        <v>110</v>
      </c>
      <c r="C70" s="13">
        <v>1492</v>
      </c>
      <c r="D70" s="13">
        <v>1611</v>
      </c>
      <c r="E70" s="13">
        <v>1775</v>
      </c>
      <c r="F70" s="13">
        <v>2238</v>
      </c>
      <c r="G70" s="13">
        <v>3029</v>
      </c>
      <c r="H70" s="13">
        <v>3366</v>
      </c>
      <c r="I70" s="23">
        <v>0</v>
      </c>
      <c r="J70" s="47">
        <f t="shared" si="6"/>
        <v>7.975871313672922E-2</v>
      </c>
      <c r="K70" s="47">
        <f t="shared" si="0"/>
        <v>0.18967828418230562</v>
      </c>
      <c r="L70" s="47">
        <f t="shared" si="1"/>
        <v>0.5</v>
      </c>
      <c r="M70" s="47">
        <f t="shared" si="2"/>
        <v>1.0301608579088473</v>
      </c>
      <c r="N70" s="47">
        <f t="shared" si="3"/>
        <v>1.2560321715817695</v>
      </c>
      <c r="O70" s="45">
        <f t="shared" si="8"/>
        <v>1874</v>
      </c>
      <c r="P70" s="23">
        <f t="shared" si="9"/>
        <v>1.2560321715817695</v>
      </c>
      <c r="Q70" s="46">
        <f t="shared" si="7"/>
        <v>8.4762164131860773E-2</v>
      </c>
    </row>
    <row r="71" spans="1:17" hidden="1" x14ac:dyDescent="0.25">
      <c r="A71" s="21" t="s">
        <v>228</v>
      </c>
      <c r="B71" s="63" t="s">
        <v>134</v>
      </c>
      <c r="C71" s="13">
        <v>1991</v>
      </c>
      <c r="D71" s="13">
        <v>2295</v>
      </c>
      <c r="E71" s="13">
        <v>2629</v>
      </c>
      <c r="F71" s="13">
        <v>3252</v>
      </c>
      <c r="G71" s="13">
        <v>3626</v>
      </c>
      <c r="H71" s="13">
        <v>3427</v>
      </c>
      <c r="I71" s="23">
        <v>0</v>
      </c>
      <c r="J71" s="47">
        <f t="shared" si="6"/>
        <v>0.15268709191361124</v>
      </c>
      <c r="K71" s="47">
        <f t="shared" si="0"/>
        <v>0.32044198895027626</v>
      </c>
      <c r="L71" s="47">
        <f t="shared" si="1"/>
        <v>0.63335007533902565</v>
      </c>
      <c r="M71" s="47">
        <f t="shared" si="2"/>
        <v>0.82119537920642893</v>
      </c>
      <c r="N71" s="47">
        <f t="shared" si="3"/>
        <v>0.72124560522350578</v>
      </c>
      <c r="O71" s="45">
        <f t="shared" si="8"/>
        <v>1436</v>
      </c>
      <c r="P71" s="23">
        <f t="shared" si="9"/>
        <v>0.72124560522350578</v>
      </c>
      <c r="Q71" s="46">
        <f t="shared" si="7"/>
        <v>5.5806385892224863E-2</v>
      </c>
    </row>
    <row r="72" spans="1:17" hidden="1" x14ac:dyDescent="0.25">
      <c r="A72" s="21" t="s">
        <v>228</v>
      </c>
      <c r="B72" s="63" t="s">
        <v>123</v>
      </c>
      <c r="C72" s="13">
        <v>2506</v>
      </c>
      <c r="D72" s="13">
        <v>2765</v>
      </c>
      <c r="E72" s="13">
        <v>3005</v>
      </c>
      <c r="F72" s="13">
        <v>3483</v>
      </c>
      <c r="G72" s="13">
        <v>4017</v>
      </c>
      <c r="H72" s="13">
        <v>4257</v>
      </c>
      <c r="I72" s="23">
        <v>0</v>
      </c>
      <c r="J72" s="47">
        <f t="shared" si="6"/>
        <v>0.10335195530726257</v>
      </c>
      <c r="K72" s="47">
        <f t="shared" si="0"/>
        <v>0.19912210694333599</v>
      </c>
      <c r="L72" s="47">
        <f t="shared" si="1"/>
        <v>0.38986432561851558</v>
      </c>
      <c r="M72" s="47">
        <f t="shared" si="2"/>
        <v>0.60295291300877896</v>
      </c>
      <c r="N72" s="47">
        <f t="shared" si="3"/>
        <v>0.69872306464485234</v>
      </c>
      <c r="O72" s="45">
        <f t="shared" si="8"/>
        <v>1751</v>
      </c>
      <c r="P72" s="47">
        <f t="shared" si="9"/>
        <v>0.69872306464485234</v>
      </c>
      <c r="Q72" s="46">
        <f t="shared" si="7"/>
        <v>5.4416657828638471E-2</v>
      </c>
    </row>
    <row r="73" spans="1:17" hidden="1" x14ac:dyDescent="0.25">
      <c r="A73" s="21" t="s">
        <v>228</v>
      </c>
      <c r="B73" s="63" t="s">
        <v>111</v>
      </c>
      <c r="C73" s="13">
        <v>2131</v>
      </c>
      <c r="D73" s="13">
        <v>1936</v>
      </c>
      <c r="E73" s="13">
        <v>2628</v>
      </c>
      <c r="F73" s="13">
        <v>3207</v>
      </c>
      <c r="G73" s="13">
        <v>3586</v>
      </c>
      <c r="H73" s="13">
        <v>3605</v>
      </c>
      <c r="I73" s="23">
        <v>0</v>
      </c>
      <c r="J73" s="47">
        <f t="shared" si="6"/>
        <v>-9.1506335053965271E-2</v>
      </c>
      <c r="K73" s="47">
        <f t="shared" si="0"/>
        <v>0.2332238385734397</v>
      </c>
      <c r="L73" s="47">
        <f t="shared" si="1"/>
        <v>0.5049272641952135</v>
      </c>
      <c r="M73" s="47">
        <f t="shared" si="2"/>
        <v>0.68277803847958707</v>
      </c>
      <c r="N73" s="47">
        <f t="shared" si="3"/>
        <v>0.69169404035664006</v>
      </c>
      <c r="O73" s="45">
        <f t="shared" si="8"/>
        <v>1474</v>
      </c>
      <c r="P73" s="23">
        <f t="shared" si="9"/>
        <v>0.69169404035664006</v>
      </c>
      <c r="Q73" s="46">
        <f t="shared" si="7"/>
        <v>5.3979543790099171E-2</v>
      </c>
    </row>
    <row r="74" spans="1:17" hidden="1" x14ac:dyDescent="0.25">
      <c r="A74" s="21" t="s">
        <v>228</v>
      </c>
      <c r="B74" s="63" t="s">
        <v>135</v>
      </c>
      <c r="C74" s="13">
        <v>2015</v>
      </c>
      <c r="D74" s="13">
        <v>2386</v>
      </c>
      <c r="E74" s="13">
        <v>2699</v>
      </c>
      <c r="F74" s="13">
        <v>3184</v>
      </c>
      <c r="G74" s="13">
        <v>3329</v>
      </c>
      <c r="H74" s="13">
        <v>3643</v>
      </c>
      <c r="I74" s="23">
        <v>0</v>
      </c>
      <c r="J74" s="47">
        <f t="shared" si="6"/>
        <v>0.18411910669975187</v>
      </c>
      <c r="K74" s="47">
        <f t="shared" si="0"/>
        <v>0.33945409429280399</v>
      </c>
      <c r="L74" s="47">
        <f t="shared" si="1"/>
        <v>0.58014888337468984</v>
      </c>
      <c r="M74" s="47">
        <f t="shared" si="2"/>
        <v>0.65210918114143923</v>
      </c>
      <c r="N74" s="47">
        <f t="shared" si="3"/>
        <v>0.8079404466501241</v>
      </c>
      <c r="O74" s="45">
        <f t="shared" si="8"/>
        <v>1628</v>
      </c>
      <c r="P74" s="23">
        <f t="shared" si="9"/>
        <v>0.8079404466501241</v>
      </c>
      <c r="Q74" s="46">
        <f t="shared" si="7"/>
        <v>6.1007397987210554E-2</v>
      </c>
    </row>
    <row r="75" spans="1:17" hidden="1" x14ac:dyDescent="0.25">
      <c r="A75" s="21" t="s">
        <v>228</v>
      </c>
      <c r="B75" s="63" t="s">
        <v>128</v>
      </c>
      <c r="C75" s="13">
        <v>2614</v>
      </c>
      <c r="D75" s="13">
        <v>2754</v>
      </c>
      <c r="E75" s="13">
        <v>3090</v>
      </c>
      <c r="F75" s="13">
        <v>3721</v>
      </c>
      <c r="G75" s="13">
        <v>3469</v>
      </c>
      <c r="H75" s="13">
        <v>4684</v>
      </c>
      <c r="I75" s="23">
        <v>0</v>
      </c>
      <c r="J75" s="47">
        <f t="shared" si="6"/>
        <v>5.355776587605203E-2</v>
      </c>
      <c r="K75" s="47">
        <f t="shared" si="0"/>
        <v>0.1820964039785769</v>
      </c>
      <c r="L75" s="47">
        <f t="shared" si="1"/>
        <v>0.42348890589135424</v>
      </c>
      <c r="M75" s="47">
        <f t="shared" si="2"/>
        <v>0.32708492731446059</v>
      </c>
      <c r="N75" s="47">
        <f t="shared" si="3"/>
        <v>0.7918898240244836</v>
      </c>
      <c r="O75" s="45">
        <f t="shared" si="8"/>
        <v>2070</v>
      </c>
      <c r="P75" s="23">
        <f t="shared" si="9"/>
        <v>0.7918898240244836</v>
      </c>
      <c r="Q75" s="46">
        <f t="shared" si="7"/>
        <v>6.0061667218856085E-2</v>
      </c>
    </row>
    <row r="76" spans="1:17" hidden="1" x14ac:dyDescent="0.25">
      <c r="A76" s="21" t="s">
        <v>228</v>
      </c>
      <c r="B76" s="63" t="s">
        <v>82</v>
      </c>
      <c r="C76" s="13">
        <v>2615</v>
      </c>
      <c r="D76" s="13">
        <v>2986</v>
      </c>
      <c r="E76" s="13">
        <v>3578</v>
      </c>
      <c r="F76" s="13">
        <v>4008</v>
      </c>
      <c r="G76" s="13">
        <v>4199</v>
      </c>
      <c r="H76" s="13">
        <v>4436</v>
      </c>
      <c r="I76" s="23">
        <v>0</v>
      </c>
      <c r="J76" s="47">
        <f t="shared" si="6"/>
        <v>0.14187380497131932</v>
      </c>
      <c r="K76" s="47">
        <f t="shared" si="0"/>
        <v>0.3682600382409178</v>
      </c>
      <c r="L76" s="47">
        <f t="shared" si="1"/>
        <v>0.53269598470363289</v>
      </c>
      <c r="M76" s="47">
        <f t="shared" si="2"/>
        <v>0.60573613766730405</v>
      </c>
      <c r="N76" s="47">
        <f t="shared" si="3"/>
        <v>0.69636711281070751</v>
      </c>
      <c r="O76" s="45">
        <f t="shared" si="8"/>
        <v>1821</v>
      </c>
      <c r="P76" s="23">
        <f t="shared" si="9"/>
        <v>0.69636711281070751</v>
      </c>
      <c r="Q76" s="46">
        <f t="shared" si="7"/>
        <v>5.4270329881334956E-2</v>
      </c>
    </row>
    <row r="77" spans="1:17" hidden="1" x14ac:dyDescent="0.25">
      <c r="A77" s="21" t="s">
        <v>228</v>
      </c>
      <c r="B77" s="63" t="s">
        <v>89</v>
      </c>
      <c r="C77" s="13">
        <v>2063</v>
      </c>
      <c r="D77" s="13">
        <v>2340</v>
      </c>
      <c r="E77" s="13">
        <v>2034</v>
      </c>
      <c r="F77" s="13">
        <v>3676</v>
      </c>
      <c r="G77" s="13">
        <v>3002</v>
      </c>
      <c r="H77" s="13">
        <v>3520</v>
      </c>
      <c r="I77" s="23">
        <v>0</v>
      </c>
      <c r="J77" s="47">
        <f t="shared" si="6"/>
        <v>0.13427047988366456</v>
      </c>
      <c r="K77" s="47">
        <f t="shared" si="0"/>
        <v>-1.4057198254968492E-2</v>
      </c>
      <c r="L77" s="47">
        <f t="shared" si="1"/>
        <v>0.78187106156083375</v>
      </c>
      <c r="M77" s="47">
        <f t="shared" si="2"/>
        <v>0.4551623848763936</v>
      </c>
      <c r="N77" s="47">
        <f t="shared" si="3"/>
        <v>0.70625302956858949</v>
      </c>
      <c r="O77" s="45">
        <f t="shared" si="8"/>
        <v>1457</v>
      </c>
      <c r="P77" s="23">
        <f t="shared" si="9"/>
        <v>0.70625302956858949</v>
      </c>
      <c r="Q77" s="46">
        <f t="shared" si="7"/>
        <v>5.4883121573062965E-2</v>
      </c>
    </row>
    <row r="78" spans="1:17" hidden="1" x14ac:dyDescent="0.25">
      <c r="A78" s="21" t="s">
        <v>228</v>
      </c>
      <c r="B78" s="63" t="s">
        <v>90</v>
      </c>
      <c r="C78" s="13">
        <v>1635</v>
      </c>
      <c r="D78" s="13">
        <v>1825</v>
      </c>
      <c r="E78" s="13">
        <v>1976</v>
      </c>
      <c r="F78" s="13">
        <v>2571</v>
      </c>
      <c r="G78" s="13">
        <v>2679</v>
      </c>
      <c r="H78" s="13">
        <v>2998</v>
      </c>
      <c r="I78" s="23">
        <v>0</v>
      </c>
      <c r="J78" s="47">
        <f t="shared" si="6"/>
        <v>0.11620795107033639</v>
      </c>
      <c r="K78" s="47">
        <f t="shared" si="0"/>
        <v>0.20856269113149847</v>
      </c>
      <c r="L78" s="47">
        <f t="shared" si="1"/>
        <v>0.57247706422018352</v>
      </c>
      <c r="M78" s="47">
        <f t="shared" si="2"/>
        <v>0.63853211009174315</v>
      </c>
      <c r="N78" s="47">
        <f t="shared" si="3"/>
        <v>0.83363914373088688</v>
      </c>
      <c r="O78" s="45">
        <f t="shared" si="8"/>
        <v>1363</v>
      </c>
      <c r="P78" s="23">
        <f t="shared" si="9"/>
        <v>0.83363914373088688</v>
      </c>
      <c r="Q78" s="46">
        <f t="shared" si="7"/>
        <v>6.2505990090861996E-2</v>
      </c>
    </row>
    <row r="79" spans="1:17" hidden="1" x14ac:dyDescent="0.25">
      <c r="A79" s="21" t="s">
        <v>228</v>
      </c>
      <c r="B79" s="63" t="s">
        <v>112</v>
      </c>
      <c r="C79" s="13">
        <v>2361</v>
      </c>
      <c r="D79" s="13">
        <v>2642</v>
      </c>
      <c r="E79" s="13">
        <v>3250</v>
      </c>
      <c r="F79" s="13">
        <v>4044</v>
      </c>
      <c r="G79" s="13">
        <v>3632</v>
      </c>
      <c r="H79" s="13">
        <v>4057</v>
      </c>
      <c r="I79" s="23">
        <v>0</v>
      </c>
      <c r="J79" s="47">
        <f t="shared" si="6"/>
        <v>0.11901736552308344</v>
      </c>
      <c r="K79" s="47">
        <f t="shared" si="0"/>
        <v>0.37653536637018215</v>
      </c>
      <c r="L79" s="47">
        <f t="shared" si="1"/>
        <v>0.71283354510800512</v>
      </c>
      <c r="M79" s="47">
        <f t="shared" si="2"/>
        <v>0.53833121558661579</v>
      </c>
      <c r="N79" s="47">
        <f t="shared" si="3"/>
        <v>0.71833968657348579</v>
      </c>
      <c r="O79" s="45">
        <f t="shared" si="8"/>
        <v>1696</v>
      </c>
      <c r="P79" s="23">
        <f t="shared" si="9"/>
        <v>0.71833968657348579</v>
      </c>
      <c r="Q79" s="46">
        <f t="shared" si="7"/>
        <v>5.5628002235724505E-2</v>
      </c>
    </row>
    <row r="80" spans="1:17" hidden="1" x14ac:dyDescent="0.25">
      <c r="A80" s="21" t="s">
        <v>228</v>
      </c>
      <c r="B80" s="63" t="s">
        <v>113</v>
      </c>
      <c r="C80" s="13">
        <v>2378</v>
      </c>
      <c r="D80" s="13">
        <v>2648</v>
      </c>
      <c r="E80" s="13">
        <v>3145</v>
      </c>
      <c r="F80" s="13">
        <v>3735</v>
      </c>
      <c r="G80" s="13">
        <v>3659</v>
      </c>
      <c r="H80" s="13">
        <v>4353</v>
      </c>
      <c r="I80" s="23">
        <v>0</v>
      </c>
      <c r="J80" s="47">
        <f t="shared" si="6"/>
        <v>0.1135407905803196</v>
      </c>
      <c r="K80" s="47">
        <f t="shared" si="0"/>
        <v>0.32253994953742643</v>
      </c>
      <c r="L80" s="47">
        <f t="shared" si="1"/>
        <v>0.57064760302775441</v>
      </c>
      <c r="M80" s="47">
        <f t="shared" si="2"/>
        <v>0.53868797308662741</v>
      </c>
      <c r="N80" s="47">
        <f t="shared" si="3"/>
        <v>0.83052985702270821</v>
      </c>
      <c r="O80" s="45">
        <f t="shared" si="8"/>
        <v>1975</v>
      </c>
      <c r="P80" s="23">
        <f t="shared" si="9"/>
        <v>0.83052985702270821</v>
      </c>
      <c r="Q80" s="46">
        <f t="shared" si="7"/>
        <v>6.2325684202936715E-2</v>
      </c>
    </row>
    <row r="81" spans="1:17" hidden="1" x14ac:dyDescent="0.25">
      <c r="A81" s="21" t="s">
        <v>228</v>
      </c>
      <c r="B81" s="63" t="s">
        <v>136</v>
      </c>
      <c r="C81" s="13">
        <v>1909</v>
      </c>
      <c r="D81" s="13">
        <v>1906</v>
      </c>
      <c r="E81" s="13">
        <v>2275</v>
      </c>
      <c r="F81" s="13">
        <v>1819</v>
      </c>
      <c r="G81" s="13">
        <v>2619</v>
      </c>
      <c r="H81" s="13">
        <v>2570</v>
      </c>
      <c r="I81" s="23">
        <v>0</v>
      </c>
      <c r="J81" s="47">
        <f t="shared" si="6"/>
        <v>-1.5715034049240441E-3</v>
      </c>
      <c r="K81" s="47">
        <f t="shared" ref="K81:K144" si="10">(E81-C81)/C81</f>
        <v>0.19172341540073337</v>
      </c>
      <c r="L81" s="47">
        <f t="shared" ref="L81:L144" si="11">(F81-C81)/C81</f>
        <v>-4.7145102147721323E-2</v>
      </c>
      <c r="M81" s="47">
        <f t="shared" ref="M81:M144" si="12">(G81-C81)/C81</f>
        <v>0.37192247249869043</v>
      </c>
      <c r="N81" s="47">
        <f t="shared" ref="N81:N144" si="13">(H81-C81)/C81</f>
        <v>0.34625458355159772</v>
      </c>
      <c r="O81" s="45">
        <f t="shared" ref="O81:O112" si="14">H81-C81</f>
        <v>661</v>
      </c>
      <c r="P81" s="23">
        <f t="shared" ref="P81:P112" si="15">O81/C81</f>
        <v>0.34625458355159772</v>
      </c>
      <c r="Q81" s="46">
        <f t="shared" si="7"/>
        <v>3.0179063733209333E-2</v>
      </c>
    </row>
    <row r="82" spans="1:17" hidden="1" x14ac:dyDescent="0.25">
      <c r="A82" s="21" t="s">
        <v>228</v>
      </c>
      <c r="B82" s="63" t="s">
        <v>129</v>
      </c>
      <c r="C82" s="13">
        <v>2107</v>
      </c>
      <c r="D82" s="13">
        <v>2221</v>
      </c>
      <c r="E82" s="13">
        <v>2823</v>
      </c>
      <c r="F82" s="13">
        <v>2825</v>
      </c>
      <c r="G82" s="13">
        <v>3499</v>
      </c>
      <c r="H82" s="13">
        <v>3645</v>
      </c>
      <c r="I82" s="23">
        <v>0</v>
      </c>
      <c r="J82" s="47">
        <f t="shared" ref="J82:J146" si="16">(D82-C82)/C82</f>
        <v>5.4105363075462744E-2</v>
      </c>
      <c r="K82" s="47">
        <f t="shared" si="10"/>
        <v>0.33981964878974846</v>
      </c>
      <c r="L82" s="47">
        <f t="shared" si="11"/>
        <v>0.34076886568580922</v>
      </c>
      <c r="M82" s="47">
        <f t="shared" si="12"/>
        <v>0.66065495965828192</v>
      </c>
      <c r="N82" s="47">
        <f t="shared" si="13"/>
        <v>0.72994779307071667</v>
      </c>
      <c r="O82" s="45">
        <f t="shared" si="14"/>
        <v>1538</v>
      </c>
      <c r="P82" s="23">
        <f t="shared" si="15"/>
        <v>0.72994779307071667</v>
      </c>
      <c r="Q82" s="46">
        <f t="shared" ref="Q82:Q121" si="17">_xlfn.RRI(10,C82,H82)</f>
        <v>5.6338964685832771E-2</v>
      </c>
    </row>
    <row r="83" spans="1:17" hidden="1" x14ac:dyDescent="0.25">
      <c r="A83" s="21" t="s">
        <v>228</v>
      </c>
      <c r="B83" s="63" t="s">
        <v>96</v>
      </c>
      <c r="C83" s="13">
        <v>2116</v>
      </c>
      <c r="D83" s="13">
        <v>2584</v>
      </c>
      <c r="E83" s="13">
        <v>2703</v>
      </c>
      <c r="F83" s="13">
        <v>3048</v>
      </c>
      <c r="G83" s="13">
        <v>3849</v>
      </c>
      <c r="H83" s="13">
        <v>3645</v>
      </c>
      <c r="I83" s="23">
        <v>0</v>
      </c>
      <c r="J83" s="47">
        <f t="shared" si="16"/>
        <v>0.22117202268431002</v>
      </c>
      <c r="K83" s="47">
        <f t="shared" si="10"/>
        <v>0.27741020793950849</v>
      </c>
      <c r="L83" s="47">
        <f t="shared" si="11"/>
        <v>0.44045368620037806</v>
      </c>
      <c r="M83" s="47">
        <f t="shared" si="12"/>
        <v>0.81899810964083175</v>
      </c>
      <c r="N83" s="47">
        <f t="shared" si="13"/>
        <v>0.72258979206049145</v>
      </c>
      <c r="O83" s="45">
        <f t="shared" si="14"/>
        <v>1529</v>
      </c>
      <c r="P83" s="23">
        <f t="shared" si="15"/>
        <v>0.72258979206049145</v>
      </c>
      <c r="Q83" s="46">
        <f t="shared" si="17"/>
        <v>5.5888808909002163E-2</v>
      </c>
    </row>
    <row r="84" spans="1:17" hidden="1" x14ac:dyDescent="0.25">
      <c r="A84" s="21" t="s">
        <v>228</v>
      </c>
      <c r="B84" s="63" t="s">
        <v>97</v>
      </c>
      <c r="C84" s="13">
        <v>2124</v>
      </c>
      <c r="D84" s="13">
        <v>2630</v>
      </c>
      <c r="E84" s="13">
        <v>3175</v>
      </c>
      <c r="F84" s="13">
        <v>4020</v>
      </c>
      <c r="G84" s="13">
        <v>3937</v>
      </c>
      <c r="H84" s="13">
        <v>4240</v>
      </c>
      <c r="I84" s="23">
        <v>0</v>
      </c>
      <c r="J84" s="47">
        <f t="shared" si="16"/>
        <v>0.23822975517890771</v>
      </c>
      <c r="K84" s="47">
        <f t="shared" si="10"/>
        <v>0.4948210922787194</v>
      </c>
      <c r="L84" s="47">
        <f t="shared" si="11"/>
        <v>0.89265536723163841</v>
      </c>
      <c r="M84" s="47">
        <f t="shared" si="12"/>
        <v>0.85357815442561202</v>
      </c>
      <c r="N84" s="47">
        <f t="shared" si="13"/>
        <v>0.99623352165725043</v>
      </c>
      <c r="O84" s="45">
        <f t="shared" si="14"/>
        <v>2116</v>
      </c>
      <c r="P84" s="23">
        <f t="shared" si="15"/>
        <v>0.99623352165725043</v>
      </c>
      <c r="Q84" s="46">
        <f t="shared" si="17"/>
        <v>7.1571450703913131E-2</v>
      </c>
    </row>
    <row r="85" spans="1:17" hidden="1" x14ac:dyDescent="0.25">
      <c r="A85" s="21" t="s">
        <v>228</v>
      </c>
      <c r="B85" s="63" t="s">
        <v>102</v>
      </c>
      <c r="C85" s="13">
        <v>2496</v>
      </c>
      <c r="D85" s="13">
        <v>2563</v>
      </c>
      <c r="E85" s="13">
        <v>3294</v>
      </c>
      <c r="F85" s="13">
        <v>3427</v>
      </c>
      <c r="G85" s="13">
        <v>4064</v>
      </c>
      <c r="H85" s="13">
        <v>3702</v>
      </c>
      <c r="I85" s="23">
        <v>0</v>
      </c>
      <c r="J85" s="47">
        <f t="shared" si="16"/>
        <v>2.6842948717948716E-2</v>
      </c>
      <c r="K85" s="47">
        <f t="shared" si="10"/>
        <v>0.31971153846153844</v>
      </c>
      <c r="L85" s="47">
        <f t="shared" si="11"/>
        <v>0.37299679487179488</v>
      </c>
      <c r="M85" s="47">
        <f t="shared" si="12"/>
        <v>0.62820512820512819</v>
      </c>
      <c r="N85" s="47">
        <f t="shared" si="13"/>
        <v>0.48317307692307693</v>
      </c>
      <c r="O85" s="45">
        <f t="shared" si="14"/>
        <v>1206</v>
      </c>
      <c r="P85" s="23">
        <f t="shared" si="15"/>
        <v>0.48317307692307693</v>
      </c>
      <c r="Q85" s="46">
        <f t="shared" si="17"/>
        <v>4.0205590057702523E-2</v>
      </c>
    </row>
    <row r="86" spans="1:17" hidden="1" x14ac:dyDescent="0.25">
      <c r="A86" s="21" t="s">
        <v>228</v>
      </c>
      <c r="B86" s="63" t="s">
        <v>103</v>
      </c>
      <c r="C86" s="13">
        <v>2367</v>
      </c>
      <c r="D86" s="13">
        <v>2450</v>
      </c>
      <c r="E86" s="13">
        <v>2242</v>
      </c>
      <c r="F86" s="13">
        <v>3450</v>
      </c>
      <c r="G86" s="13">
        <v>3607</v>
      </c>
      <c r="H86" s="13">
        <v>3601</v>
      </c>
      <c r="I86" s="23">
        <v>0</v>
      </c>
      <c r="J86" s="47">
        <f t="shared" si="16"/>
        <v>3.5065483734685259E-2</v>
      </c>
      <c r="K86" s="47">
        <f t="shared" si="10"/>
        <v>-5.2809463455851288E-2</v>
      </c>
      <c r="L86" s="47">
        <f t="shared" si="11"/>
        <v>0.45754119138149557</v>
      </c>
      <c r="M86" s="47">
        <f t="shared" si="12"/>
        <v>0.52386987748204483</v>
      </c>
      <c r="N86" s="47">
        <f t="shared" si="13"/>
        <v>0.52133502323616387</v>
      </c>
      <c r="O86" s="45">
        <f t="shared" si="14"/>
        <v>1234</v>
      </c>
      <c r="P86" s="23">
        <f t="shared" si="15"/>
        <v>0.52133502323616387</v>
      </c>
      <c r="Q86" s="46">
        <f t="shared" si="17"/>
        <v>4.2851538885847917E-2</v>
      </c>
    </row>
    <row r="87" spans="1:17" hidden="1" x14ac:dyDescent="0.25">
      <c r="A87" s="21" t="s">
        <v>228</v>
      </c>
      <c r="B87" s="63" t="s">
        <v>114</v>
      </c>
      <c r="C87" s="13">
        <v>2139</v>
      </c>
      <c r="D87" s="13">
        <v>2709</v>
      </c>
      <c r="E87" s="13">
        <v>2658</v>
      </c>
      <c r="F87" s="13">
        <v>3517</v>
      </c>
      <c r="G87" s="13">
        <v>3798</v>
      </c>
      <c r="H87" s="13">
        <v>3866</v>
      </c>
      <c r="I87" s="23">
        <v>0</v>
      </c>
      <c r="J87" s="47">
        <f t="shared" si="16"/>
        <v>0.26647966339410939</v>
      </c>
      <c r="K87" s="47">
        <f t="shared" si="10"/>
        <v>0.2426367461430575</v>
      </c>
      <c r="L87" s="47">
        <f t="shared" si="11"/>
        <v>0.64422627395979426</v>
      </c>
      <c r="M87" s="47">
        <f t="shared" si="12"/>
        <v>0.7755960729312763</v>
      </c>
      <c r="N87" s="47">
        <f t="shared" si="13"/>
        <v>0.80738662926601212</v>
      </c>
      <c r="O87" s="45">
        <f t="shared" si="14"/>
        <v>1727</v>
      </c>
      <c r="P87" s="23">
        <f t="shared" si="15"/>
        <v>0.80738662926601212</v>
      </c>
      <c r="Q87" s="46">
        <f t="shared" si="17"/>
        <v>6.0974892195466035E-2</v>
      </c>
    </row>
    <row r="88" spans="1:17" hidden="1" x14ac:dyDescent="0.25">
      <c r="A88" s="21" t="s">
        <v>228</v>
      </c>
      <c r="B88" s="63" t="s">
        <v>115</v>
      </c>
      <c r="C88" s="13">
        <v>2503</v>
      </c>
      <c r="D88" s="13">
        <v>2548</v>
      </c>
      <c r="E88" s="13">
        <v>2628</v>
      </c>
      <c r="F88" s="13">
        <v>2760</v>
      </c>
      <c r="G88" s="13">
        <v>4299</v>
      </c>
      <c r="H88" s="13">
        <v>4288</v>
      </c>
      <c r="I88" s="23">
        <v>0</v>
      </c>
      <c r="J88" s="47">
        <f t="shared" si="16"/>
        <v>1.797842588893328E-2</v>
      </c>
      <c r="K88" s="47">
        <f t="shared" si="10"/>
        <v>4.9940071913703553E-2</v>
      </c>
      <c r="L88" s="47">
        <f t="shared" si="11"/>
        <v>0.10267678785457451</v>
      </c>
      <c r="M88" s="47">
        <f t="shared" si="12"/>
        <v>0.71753895325609274</v>
      </c>
      <c r="N88" s="47">
        <f t="shared" si="13"/>
        <v>0.71314422692768675</v>
      </c>
      <c r="O88" s="45">
        <f t="shared" si="14"/>
        <v>1785</v>
      </c>
      <c r="P88" s="23">
        <f t="shared" si="15"/>
        <v>0.71314422692768675</v>
      </c>
      <c r="Q88" s="46">
        <f t="shared" si="17"/>
        <v>5.5308394350729984E-2</v>
      </c>
    </row>
    <row r="89" spans="1:17" hidden="1" x14ac:dyDescent="0.25">
      <c r="A89" s="21" t="s">
        <v>228</v>
      </c>
      <c r="B89" s="63" t="s">
        <v>83</v>
      </c>
      <c r="C89" s="13">
        <v>2654</v>
      </c>
      <c r="D89" s="13">
        <v>2937</v>
      </c>
      <c r="E89" s="13">
        <v>3637</v>
      </c>
      <c r="F89" s="13">
        <v>4032</v>
      </c>
      <c r="G89" s="13">
        <v>3994</v>
      </c>
      <c r="H89" s="13">
        <v>4459</v>
      </c>
      <c r="I89" s="23">
        <v>0</v>
      </c>
      <c r="J89" s="47">
        <f t="shared" si="16"/>
        <v>0.10663149962321025</v>
      </c>
      <c r="K89" s="47">
        <f t="shared" si="10"/>
        <v>0.37038432554634515</v>
      </c>
      <c r="L89" s="47">
        <f t="shared" si="11"/>
        <v>0.51921627731725695</v>
      </c>
      <c r="M89" s="47">
        <f t="shared" si="12"/>
        <v>0.50489826676714389</v>
      </c>
      <c r="N89" s="47">
        <f t="shared" si="13"/>
        <v>0.68010550113036927</v>
      </c>
      <c r="O89" s="45">
        <f t="shared" si="14"/>
        <v>1805</v>
      </c>
      <c r="P89" s="23">
        <f t="shared" si="15"/>
        <v>0.68010550113036927</v>
      </c>
      <c r="Q89" s="46">
        <f t="shared" si="17"/>
        <v>5.325530533529621E-2</v>
      </c>
    </row>
    <row r="90" spans="1:17" hidden="1" x14ac:dyDescent="0.25">
      <c r="A90" s="21" t="s">
        <v>228</v>
      </c>
      <c r="B90" s="63" t="s">
        <v>91</v>
      </c>
      <c r="C90" s="13">
        <v>1630</v>
      </c>
      <c r="D90" s="13">
        <v>2027</v>
      </c>
      <c r="E90" s="13">
        <v>2022</v>
      </c>
      <c r="F90" s="13">
        <v>2807</v>
      </c>
      <c r="G90" s="13">
        <v>3009</v>
      </c>
      <c r="H90" s="13">
        <v>3595</v>
      </c>
      <c r="I90" s="23">
        <v>0</v>
      </c>
      <c r="J90" s="47">
        <f t="shared" si="16"/>
        <v>0.24355828220858897</v>
      </c>
      <c r="K90" s="47">
        <f t="shared" si="10"/>
        <v>0.24049079754601227</v>
      </c>
      <c r="L90" s="47">
        <f t="shared" si="11"/>
        <v>0.7220858895705522</v>
      </c>
      <c r="M90" s="47">
        <f t="shared" si="12"/>
        <v>0.84601226993865031</v>
      </c>
      <c r="N90" s="47">
        <f t="shared" si="13"/>
        <v>1.205521472392638</v>
      </c>
      <c r="O90" s="45">
        <f t="shared" si="14"/>
        <v>1965</v>
      </c>
      <c r="P90" s="23">
        <f t="shared" si="15"/>
        <v>1.205521472392638</v>
      </c>
      <c r="Q90" s="46">
        <f t="shared" si="17"/>
        <v>8.2308649036374248E-2</v>
      </c>
    </row>
    <row r="91" spans="1:17" hidden="1" x14ac:dyDescent="0.25">
      <c r="A91" s="21" t="s">
        <v>228</v>
      </c>
      <c r="B91" s="63" t="s">
        <v>84</v>
      </c>
      <c r="C91" s="13">
        <v>2177</v>
      </c>
      <c r="D91" s="13">
        <v>2317</v>
      </c>
      <c r="E91" s="13">
        <v>2363</v>
      </c>
      <c r="F91" s="13">
        <v>2747</v>
      </c>
      <c r="G91" s="13">
        <v>3151</v>
      </c>
      <c r="H91" s="13">
        <v>3779</v>
      </c>
      <c r="I91" s="23">
        <v>0</v>
      </c>
      <c r="J91" s="47">
        <f t="shared" si="16"/>
        <v>6.4308681672025719E-2</v>
      </c>
      <c r="K91" s="47">
        <f t="shared" si="10"/>
        <v>8.5438677078548464E-2</v>
      </c>
      <c r="L91" s="47">
        <f t="shared" si="11"/>
        <v>0.26182820395039047</v>
      </c>
      <c r="M91" s="47">
        <f t="shared" si="12"/>
        <v>0.44740468534680755</v>
      </c>
      <c r="N91" s="47">
        <f t="shared" si="13"/>
        <v>0.73587505741846582</v>
      </c>
      <c r="O91" s="45">
        <f t="shared" si="14"/>
        <v>1602</v>
      </c>
      <c r="P91" s="23">
        <f t="shared" si="15"/>
        <v>0.73587505741846582</v>
      </c>
      <c r="Q91" s="46">
        <f t="shared" si="17"/>
        <v>5.6700337876334883E-2</v>
      </c>
    </row>
    <row r="92" spans="1:17" hidden="1" x14ac:dyDescent="0.25">
      <c r="A92" s="21" t="s">
        <v>228</v>
      </c>
      <c r="B92" s="63" t="s">
        <v>98</v>
      </c>
      <c r="C92" s="13">
        <v>1976</v>
      </c>
      <c r="D92" s="13">
        <v>2064</v>
      </c>
      <c r="E92" s="13">
        <v>2853</v>
      </c>
      <c r="F92" s="13">
        <v>2659</v>
      </c>
      <c r="G92" s="13">
        <v>2856</v>
      </c>
      <c r="H92" s="13">
        <v>3163</v>
      </c>
      <c r="I92" s="23">
        <v>0</v>
      </c>
      <c r="J92" s="47">
        <f t="shared" si="16"/>
        <v>4.4534412955465584E-2</v>
      </c>
      <c r="K92" s="47">
        <f t="shared" si="10"/>
        <v>0.44382591093117407</v>
      </c>
      <c r="L92" s="47">
        <f t="shared" si="11"/>
        <v>0.3456477732793522</v>
      </c>
      <c r="M92" s="47">
        <f t="shared" si="12"/>
        <v>0.44534412955465585</v>
      </c>
      <c r="N92" s="47">
        <f t="shared" si="13"/>
        <v>0.60070850202429149</v>
      </c>
      <c r="O92" s="45">
        <f t="shared" si="14"/>
        <v>1187</v>
      </c>
      <c r="P92" s="23">
        <f t="shared" si="15"/>
        <v>0.60070850202429149</v>
      </c>
      <c r="Q92" s="46">
        <f t="shared" si="17"/>
        <v>4.8168792525313142E-2</v>
      </c>
    </row>
    <row r="93" spans="1:17" hidden="1" x14ac:dyDescent="0.25">
      <c r="A93" s="21" t="s">
        <v>228</v>
      </c>
      <c r="B93" s="63" t="s">
        <v>104</v>
      </c>
      <c r="C93" s="13">
        <v>2436</v>
      </c>
      <c r="D93" s="13">
        <v>2520</v>
      </c>
      <c r="E93" s="13">
        <v>3545</v>
      </c>
      <c r="F93" s="13">
        <v>3739</v>
      </c>
      <c r="G93" s="13">
        <v>4160</v>
      </c>
      <c r="H93" s="13">
        <v>4254</v>
      </c>
      <c r="I93" s="23">
        <v>0</v>
      </c>
      <c r="J93" s="47">
        <f t="shared" si="16"/>
        <v>3.4482758620689655E-2</v>
      </c>
      <c r="K93" s="47">
        <f t="shared" si="10"/>
        <v>0.45525451559934321</v>
      </c>
      <c r="L93" s="47">
        <f t="shared" si="11"/>
        <v>0.53489326765188838</v>
      </c>
      <c r="M93" s="47">
        <f t="shared" si="12"/>
        <v>0.70771756978653533</v>
      </c>
      <c r="N93" s="47">
        <f t="shared" si="13"/>
        <v>0.74630541871921185</v>
      </c>
      <c r="O93" s="45">
        <f t="shared" si="14"/>
        <v>1818</v>
      </c>
      <c r="P93" s="23">
        <f t="shared" si="15"/>
        <v>0.74630541871921185</v>
      </c>
      <c r="Q93" s="46">
        <f t="shared" si="17"/>
        <v>5.7333567626316917E-2</v>
      </c>
    </row>
    <row r="94" spans="1:17" hidden="1" x14ac:dyDescent="0.25">
      <c r="A94" s="21" t="s">
        <v>228</v>
      </c>
      <c r="B94" s="63" t="s">
        <v>116</v>
      </c>
      <c r="C94" s="13">
        <v>2039</v>
      </c>
      <c r="D94" s="13">
        <v>2474</v>
      </c>
      <c r="E94" s="13">
        <v>2494</v>
      </c>
      <c r="F94" s="13">
        <v>3508</v>
      </c>
      <c r="G94" s="13">
        <v>3468</v>
      </c>
      <c r="H94" s="13">
        <v>3559</v>
      </c>
      <c r="I94" s="23">
        <v>0</v>
      </c>
      <c r="J94" s="47">
        <f t="shared" si="16"/>
        <v>0.21333987248651301</v>
      </c>
      <c r="K94" s="47">
        <f t="shared" si="10"/>
        <v>0.22314860225600786</v>
      </c>
      <c r="L94" s="47">
        <f t="shared" si="11"/>
        <v>0.72045120156939679</v>
      </c>
      <c r="M94" s="47">
        <f t="shared" si="12"/>
        <v>0.70083374203040705</v>
      </c>
      <c r="N94" s="47">
        <f t="shared" si="13"/>
        <v>0.74546346248160866</v>
      </c>
      <c r="O94" s="45">
        <f t="shared" si="14"/>
        <v>1520</v>
      </c>
      <c r="P94" s="23">
        <f t="shared" si="15"/>
        <v>0.74546346248160866</v>
      </c>
      <c r="Q94" s="46">
        <f t="shared" si="17"/>
        <v>5.7282578733601097E-2</v>
      </c>
    </row>
    <row r="95" spans="1:17" hidden="1" x14ac:dyDescent="0.25">
      <c r="A95" s="21" t="s">
        <v>228</v>
      </c>
      <c r="B95" s="63" t="s">
        <v>105</v>
      </c>
      <c r="C95" s="13">
        <v>2183</v>
      </c>
      <c r="D95" s="13">
        <v>2655</v>
      </c>
      <c r="E95" s="13">
        <v>3163</v>
      </c>
      <c r="F95" s="13">
        <v>3618</v>
      </c>
      <c r="G95" s="13">
        <v>4222</v>
      </c>
      <c r="H95" s="13">
        <v>4163</v>
      </c>
      <c r="I95" s="23">
        <v>0</v>
      </c>
      <c r="J95" s="47">
        <f t="shared" si="16"/>
        <v>0.21621621621621623</v>
      </c>
      <c r="K95" s="47">
        <f t="shared" si="10"/>
        <v>0.44892349977095741</v>
      </c>
      <c r="L95" s="47">
        <f t="shared" si="11"/>
        <v>0.65735226752175901</v>
      </c>
      <c r="M95" s="47">
        <f t="shared" si="12"/>
        <v>0.93403573064590018</v>
      </c>
      <c r="N95" s="47">
        <f t="shared" si="13"/>
        <v>0.90700870361887309</v>
      </c>
      <c r="O95" s="45">
        <f t="shared" si="14"/>
        <v>1980</v>
      </c>
      <c r="P95" s="23">
        <f t="shared" si="15"/>
        <v>0.90700870361887309</v>
      </c>
      <c r="Q95" s="46">
        <f t="shared" si="17"/>
        <v>6.6682739243150602E-2</v>
      </c>
    </row>
    <row r="96" spans="1:17" hidden="1" x14ac:dyDescent="0.25">
      <c r="A96" s="21" t="s">
        <v>228</v>
      </c>
      <c r="B96" s="63" t="s">
        <v>130</v>
      </c>
      <c r="C96" s="13">
        <v>2911</v>
      </c>
      <c r="D96" s="13">
        <v>2500</v>
      </c>
      <c r="E96" s="13">
        <v>3234</v>
      </c>
      <c r="F96" s="13">
        <v>3326</v>
      </c>
      <c r="G96" s="13">
        <v>3842</v>
      </c>
      <c r="H96" s="13">
        <v>3440</v>
      </c>
      <c r="I96" s="23">
        <v>0</v>
      </c>
      <c r="J96" s="47">
        <f t="shared" si="16"/>
        <v>-0.14118859498454139</v>
      </c>
      <c r="K96" s="47">
        <f t="shared" si="10"/>
        <v>0.11095843352799725</v>
      </c>
      <c r="L96" s="47">
        <f t="shared" si="11"/>
        <v>0.14256269323256612</v>
      </c>
      <c r="M96" s="47">
        <f t="shared" si="12"/>
        <v>0.31982136722775678</v>
      </c>
      <c r="N96" s="47">
        <f t="shared" si="13"/>
        <v>0.18172449330127105</v>
      </c>
      <c r="O96" s="45">
        <f t="shared" si="14"/>
        <v>529</v>
      </c>
      <c r="P96" s="23">
        <f t="shared" si="15"/>
        <v>0.18172449330127105</v>
      </c>
      <c r="Q96" s="46">
        <f t="shared" si="17"/>
        <v>1.6837662734700443E-2</v>
      </c>
    </row>
    <row r="97" spans="1:17" hidden="1" x14ac:dyDescent="0.25">
      <c r="A97" s="21" t="s">
        <v>228</v>
      </c>
      <c r="B97" s="63" t="s">
        <v>106</v>
      </c>
      <c r="C97" s="13">
        <v>2576</v>
      </c>
      <c r="D97" s="13">
        <v>2506</v>
      </c>
      <c r="E97" s="13">
        <v>3204</v>
      </c>
      <c r="F97" s="13">
        <v>4299</v>
      </c>
      <c r="G97" s="13">
        <v>3799</v>
      </c>
      <c r="H97" s="13">
        <v>3682</v>
      </c>
      <c r="I97" s="23">
        <v>0</v>
      </c>
      <c r="J97" s="47">
        <f t="shared" si="16"/>
        <v>-2.717391304347826E-2</v>
      </c>
      <c r="K97" s="47">
        <f t="shared" si="10"/>
        <v>0.24378881987577639</v>
      </c>
      <c r="L97" s="47">
        <f t="shared" si="11"/>
        <v>0.66886645962732916</v>
      </c>
      <c r="M97" s="47">
        <f t="shared" si="12"/>
        <v>0.47476708074534163</v>
      </c>
      <c r="N97" s="47">
        <f t="shared" si="13"/>
        <v>0.42934782608695654</v>
      </c>
      <c r="O97" s="45">
        <f t="shared" si="14"/>
        <v>1106</v>
      </c>
      <c r="P97" s="23">
        <f t="shared" si="15"/>
        <v>0.42934782608695654</v>
      </c>
      <c r="Q97" s="46">
        <f t="shared" si="17"/>
        <v>3.6367517402240201E-2</v>
      </c>
    </row>
    <row r="98" spans="1:17" hidden="1" x14ac:dyDescent="0.25">
      <c r="A98" s="21" t="s">
        <v>228</v>
      </c>
      <c r="B98" s="63" t="s">
        <v>137</v>
      </c>
      <c r="C98" s="13">
        <v>2081</v>
      </c>
      <c r="D98" s="13">
        <v>2624</v>
      </c>
      <c r="E98" s="13">
        <v>1632</v>
      </c>
      <c r="F98" s="13">
        <v>3196</v>
      </c>
      <c r="G98" s="13">
        <v>3100</v>
      </c>
      <c r="H98" s="13">
        <v>3873</v>
      </c>
      <c r="I98" s="23">
        <v>0</v>
      </c>
      <c r="J98" s="47">
        <f t="shared" si="16"/>
        <v>0.26093224411340704</v>
      </c>
      <c r="K98" s="47">
        <f t="shared" si="10"/>
        <v>-0.21576165305141759</v>
      </c>
      <c r="L98" s="47">
        <f t="shared" si="11"/>
        <v>0.53580009610764057</v>
      </c>
      <c r="M98" s="47">
        <f t="shared" si="12"/>
        <v>0.48966842864007687</v>
      </c>
      <c r="N98" s="47">
        <f t="shared" si="13"/>
        <v>0.86112445939452187</v>
      </c>
      <c r="O98" s="45">
        <f t="shared" si="14"/>
        <v>1792</v>
      </c>
      <c r="P98" s="23">
        <f t="shared" si="15"/>
        <v>0.86112445939452187</v>
      </c>
      <c r="Q98" s="46">
        <f t="shared" si="17"/>
        <v>6.4087990471898504E-2</v>
      </c>
    </row>
    <row r="99" spans="1:17" hidden="1" x14ac:dyDescent="0.25">
      <c r="A99" s="21" t="s">
        <v>228</v>
      </c>
      <c r="B99" s="63" t="s">
        <v>85</v>
      </c>
      <c r="C99" s="13">
        <v>2887</v>
      </c>
      <c r="D99" s="13">
        <v>3420</v>
      </c>
      <c r="E99" s="13">
        <v>4143</v>
      </c>
      <c r="F99" s="13">
        <v>4381</v>
      </c>
      <c r="G99" s="13">
        <v>4379</v>
      </c>
      <c r="H99" s="13">
        <v>4562</v>
      </c>
      <c r="I99" s="23">
        <v>0</v>
      </c>
      <c r="J99" s="47">
        <f t="shared" si="16"/>
        <v>0.18462071354347073</v>
      </c>
      <c r="K99" s="47">
        <f t="shared" si="10"/>
        <v>0.43505368895046759</v>
      </c>
      <c r="L99" s="47">
        <f t="shared" si="11"/>
        <v>0.51749220644267402</v>
      </c>
      <c r="M99" s="47">
        <f t="shared" si="12"/>
        <v>0.51679944579147907</v>
      </c>
      <c r="N99" s="47">
        <f t="shared" si="13"/>
        <v>0.58018704537582266</v>
      </c>
      <c r="O99" s="45">
        <f t="shared" si="14"/>
        <v>1675</v>
      </c>
      <c r="P99" s="23">
        <f t="shared" si="15"/>
        <v>0.58018704537582266</v>
      </c>
      <c r="Q99" s="46">
        <f t="shared" si="17"/>
        <v>4.6817199739739745E-2</v>
      </c>
    </row>
    <row r="100" spans="1:17" hidden="1" x14ac:dyDescent="0.25">
      <c r="A100" s="21" t="s">
        <v>228</v>
      </c>
      <c r="B100" s="63" t="s">
        <v>92</v>
      </c>
      <c r="C100" s="13">
        <v>1993</v>
      </c>
      <c r="D100" s="13">
        <v>2567</v>
      </c>
      <c r="E100" s="13">
        <v>3098</v>
      </c>
      <c r="F100" s="13">
        <v>2827</v>
      </c>
      <c r="G100" s="13">
        <v>3456</v>
      </c>
      <c r="H100" s="13">
        <v>3122</v>
      </c>
      <c r="I100" s="23">
        <v>0</v>
      </c>
      <c r="J100" s="47">
        <f t="shared" si="16"/>
        <v>0.28800802809834419</v>
      </c>
      <c r="K100" s="47">
        <f t="shared" si="10"/>
        <v>0.55444054189663827</v>
      </c>
      <c r="L100" s="47">
        <f t="shared" si="11"/>
        <v>0.41846462619167085</v>
      </c>
      <c r="M100" s="47">
        <f t="shared" si="12"/>
        <v>0.7340692423482188</v>
      </c>
      <c r="N100" s="47">
        <f t="shared" si="13"/>
        <v>0.56648268941294533</v>
      </c>
      <c r="O100" s="45">
        <f t="shared" si="14"/>
        <v>1129</v>
      </c>
      <c r="P100" s="23">
        <f t="shared" si="15"/>
        <v>0.56648268941294533</v>
      </c>
      <c r="Q100" s="46">
        <f t="shared" si="17"/>
        <v>4.5905772660348454E-2</v>
      </c>
    </row>
    <row r="101" spans="1:17" hidden="1" x14ac:dyDescent="0.25">
      <c r="A101" s="21" t="s">
        <v>228</v>
      </c>
      <c r="B101" s="63" t="s">
        <v>124</v>
      </c>
      <c r="C101" s="13">
        <v>1823</v>
      </c>
      <c r="D101" s="13">
        <v>2406</v>
      </c>
      <c r="E101" s="13">
        <v>2764</v>
      </c>
      <c r="F101" s="13">
        <v>2792</v>
      </c>
      <c r="G101" s="13">
        <v>3992</v>
      </c>
      <c r="H101" s="13">
        <v>4075</v>
      </c>
      <c r="I101" s="23">
        <v>0</v>
      </c>
      <c r="J101" s="47">
        <f t="shared" si="16"/>
        <v>0.31980252331321996</v>
      </c>
      <c r="K101" s="47">
        <f t="shared" si="10"/>
        <v>0.51618211738891939</v>
      </c>
      <c r="L101" s="47">
        <f t="shared" si="11"/>
        <v>0.53154141524958864</v>
      </c>
      <c r="M101" s="47">
        <f t="shared" si="12"/>
        <v>1.1897970378496983</v>
      </c>
      <c r="N101" s="47">
        <f t="shared" si="13"/>
        <v>1.2353263850795393</v>
      </c>
      <c r="O101" s="45">
        <f t="shared" si="14"/>
        <v>2252</v>
      </c>
      <c r="P101" s="23">
        <f t="shared" si="15"/>
        <v>1.2353263850795393</v>
      </c>
      <c r="Q101" s="46">
        <f t="shared" si="17"/>
        <v>8.3762437172292259E-2</v>
      </c>
    </row>
    <row r="102" spans="1:17" hidden="1" x14ac:dyDescent="0.25">
      <c r="A102" s="21" t="s">
        <v>228</v>
      </c>
      <c r="B102" s="63" t="s">
        <v>93</v>
      </c>
      <c r="C102" s="13">
        <v>1918</v>
      </c>
      <c r="D102" s="13">
        <v>2273</v>
      </c>
      <c r="E102" s="13">
        <v>2574</v>
      </c>
      <c r="F102" s="13">
        <v>3226</v>
      </c>
      <c r="G102" s="13">
        <v>2899</v>
      </c>
      <c r="H102" s="13">
        <v>3657</v>
      </c>
      <c r="I102" s="23">
        <v>0</v>
      </c>
      <c r="J102" s="47">
        <f t="shared" si="16"/>
        <v>0.18508863399374348</v>
      </c>
      <c r="K102" s="47">
        <f t="shared" si="10"/>
        <v>0.34202294056308657</v>
      </c>
      <c r="L102" s="47">
        <f t="shared" si="11"/>
        <v>0.68196037539103238</v>
      </c>
      <c r="M102" s="47">
        <f t="shared" si="12"/>
        <v>0.51147028154327423</v>
      </c>
      <c r="N102" s="47">
        <f t="shared" si="13"/>
        <v>0.90667361835245042</v>
      </c>
      <c r="O102" s="45">
        <f t="shared" si="14"/>
        <v>1739</v>
      </c>
      <c r="P102" s="23">
        <f t="shared" si="15"/>
        <v>0.90667361835245042</v>
      </c>
      <c r="Q102" s="46">
        <f t="shared" si="17"/>
        <v>6.6663994811910099E-2</v>
      </c>
    </row>
    <row r="103" spans="1:17" hidden="1" x14ac:dyDescent="0.25">
      <c r="A103" s="21" t="s">
        <v>228</v>
      </c>
      <c r="B103" s="63" t="s">
        <v>117</v>
      </c>
      <c r="C103" s="13">
        <v>2756</v>
      </c>
      <c r="D103" s="13">
        <v>2556</v>
      </c>
      <c r="E103" s="13">
        <v>3033</v>
      </c>
      <c r="F103" s="13">
        <v>3671</v>
      </c>
      <c r="G103" s="13">
        <v>4005</v>
      </c>
      <c r="H103" s="13">
        <v>4361</v>
      </c>
      <c r="I103" s="23">
        <v>0</v>
      </c>
      <c r="J103" s="47">
        <f t="shared" si="16"/>
        <v>-7.2568940493468792E-2</v>
      </c>
      <c r="K103" s="47">
        <f t="shared" si="10"/>
        <v>0.10050798258345428</v>
      </c>
      <c r="L103" s="47">
        <f t="shared" si="11"/>
        <v>0.33200290275761973</v>
      </c>
      <c r="M103" s="47">
        <f t="shared" si="12"/>
        <v>0.45319303338171263</v>
      </c>
      <c r="N103" s="47">
        <f t="shared" si="13"/>
        <v>0.58236574746008707</v>
      </c>
      <c r="O103" s="45">
        <f t="shared" si="14"/>
        <v>1605</v>
      </c>
      <c r="P103" s="23">
        <f t="shared" si="15"/>
        <v>0.58236574746008707</v>
      </c>
      <c r="Q103" s="46">
        <f t="shared" si="17"/>
        <v>4.6961441461627951E-2</v>
      </c>
    </row>
    <row r="104" spans="1:17" hidden="1" x14ac:dyDescent="0.25">
      <c r="A104" s="21" t="s">
        <v>228</v>
      </c>
      <c r="B104" s="63" t="s">
        <v>107</v>
      </c>
      <c r="C104" s="13">
        <v>1592</v>
      </c>
      <c r="D104" s="13">
        <v>2095</v>
      </c>
      <c r="E104" s="13">
        <v>2802</v>
      </c>
      <c r="F104" s="13">
        <v>3050</v>
      </c>
      <c r="G104" s="13">
        <v>3980</v>
      </c>
      <c r="H104" s="13">
        <v>3300</v>
      </c>
      <c r="I104" s="23">
        <v>0</v>
      </c>
      <c r="J104" s="47">
        <f t="shared" si="16"/>
        <v>0.31595477386934673</v>
      </c>
      <c r="K104" s="47">
        <f t="shared" si="10"/>
        <v>0.76005025125628145</v>
      </c>
      <c r="L104" s="47">
        <f t="shared" si="11"/>
        <v>0.91582914572864327</v>
      </c>
      <c r="M104" s="47">
        <f t="shared" si="12"/>
        <v>1.5</v>
      </c>
      <c r="N104" s="47">
        <f t="shared" si="13"/>
        <v>1.0728643216080402</v>
      </c>
      <c r="O104" s="45">
        <f t="shared" si="14"/>
        <v>1708</v>
      </c>
      <c r="P104" s="23">
        <f t="shared" si="15"/>
        <v>1.0728643216080402</v>
      </c>
      <c r="Q104" s="46">
        <f t="shared" si="17"/>
        <v>7.5615588452960125E-2</v>
      </c>
    </row>
    <row r="105" spans="1:17" hidden="1" x14ac:dyDescent="0.25">
      <c r="A105" s="21" t="s">
        <v>228</v>
      </c>
      <c r="B105" s="63" t="s">
        <v>99</v>
      </c>
      <c r="C105" s="13">
        <v>2560</v>
      </c>
      <c r="D105" s="13">
        <v>2286</v>
      </c>
      <c r="E105" s="13">
        <v>2643</v>
      </c>
      <c r="F105" s="13">
        <v>3371</v>
      </c>
      <c r="G105" s="13">
        <v>4132</v>
      </c>
      <c r="H105" s="13">
        <v>4301</v>
      </c>
      <c r="I105" s="23">
        <v>0</v>
      </c>
      <c r="J105" s="47">
        <f t="shared" si="16"/>
        <v>-0.10703124999999999</v>
      </c>
      <c r="K105" s="47">
        <f t="shared" si="10"/>
        <v>3.2421875000000003E-2</v>
      </c>
      <c r="L105" s="47">
        <f t="shared" si="11"/>
        <v>0.31679687499999998</v>
      </c>
      <c r="M105" s="47">
        <f t="shared" si="12"/>
        <v>0.61406249999999996</v>
      </c>
      <c r="N105" s="47">
        <f t="shared" si="13"/>
        <v>0.68007812499999998</v>
      </c>
      <c r="O105" s="45">
        <f t="shared" si="14"/>
        <v>1741</v>
      </c>
      <c r="P105" s="23">
        <f t="shared" si="15"/>
        <v>0.68007812499999998</v>
      </c>
      <c r="Q105" s="46">
        <f t="shared" si="17"/>
        <v>5.3253589117715938E-2</v>
      </c>
    </row>
    <row r="106" spans="1:17" hidden="1" x14ac:dyDescent="0.25">
      <c r="A106" s="21" t="s">
        <v>228</v>
      </c>
      <c r="B106" s="63" t="s">
        <v>125</v>
      </c>
      <c r="C106" s="13">
        <v>2408</v>
      </c>
      <c r="D106" s="13">
        <v>2963</v>
      </c>
      <c r="E106" s="13">
        <v>2829</v>
      </c>
      <c r="F106" s="13">
        <v>3246</v>
      </c>
      <c r="G106" s="13">
        <v>4053</v>
      </c>
      <c r="H106" s="13">
        <v>4146</v>
      </c>
      <c r="I106" s="23">
        <v>0</v>
      </c>
      <c r="J106" s="47">
        <f t="shared" si="16"/>
        <v>0.23048172757475083</v>
      </c>
      <c r="K106" s="47">
        <f t="shared" si="10"/>
        <v>0.17483388704318936</v>
      </c>
      <c r="L106" s="47">
        <f t="shared" si="11"/>
        <v>0.3480066445182724</v>
      </c>
      <c r="M106" s="47">
        <f t="shared" si="12"/>
        <v>0.68313953488372092</v>
      </c>
      <c r="N106" s="47">
        <f t="shared" si="13"/>
        <v>0.72176079734219267</v>
      </c>
      <c r="O106" s="45">
        <f t="shared" si="14"/>
        <v>1738</v>
      </c>
      <c r="P106" s="23">
        <f t="shared" si="15"/>
        <v>0.72176079734219267</v>
      </c>
      <c r="Q106" s="46">
        <f t="shared" si="17"/>
        <v>5.583798335146084E-2</v>
      </c>
    </row>
    <row r="107" spans="1:17" hidden="1" x14ac:dyDescent="0.25">
      <c r="A107" s="21" t="s">
        <v>228</v>
      </c>
      <c r="B107" s="63" t="s">
        <v>138</v>
      </c>
      <c r="C107" s="13">
        <v>2135</v>
      </c>
      <c r="D107" s="13">
        <v>2599</v>
      </c>
      <c r="E107" s="13">
        <v>2462</v>
      </c>
      <c r="F107" s="13">
        <v>3395</v>
      </c>
      <c r="G107" s="13">
        <v>3634</v>
      </c>
      <c r="H107" s="13">
        <v>3490</v>
      </c>
      <c r="I107" s="23">
        <v>0</v>
      </c>
      <c r="J107" s="47">
        <f t="shared" si="16"/>
        <v>0.21733021077283374</v>
      </c>
      <c r="K107" s="47">
        <f t="shared" si="10"/>
        <v>0.15316159250585479</v>
      </c>
      <c r="L107" s="47">
        <f t="shared" si="11"/>
        <v>0.5901639344262295</v>
      </c>
      <c r="M107" s="47">
        <f t="shared" si="12"/>
        <v>0.70210772833723656</v>
      </c>
      <c r="N107" s="47">
        <f t="shared" si="13"/>
        <v>0.63466042154566749</v>
      </c>
      <c r="O107" s="45">
        <f t="shared" si="14"/>
        <v>1355</v>
      </c>
      <c r="P107" s="23">
        <f t="shared" si="15"/>
        <v>0.63466042154566749</v>
      </c>
      <c r="Q107" s="46">
        <f t="shared" si="17"/>
        <v>5.0371077578442502E-2</v>
      </c>
    </row>
    <row r="108" spans="1:17" hidden="1" x14ac:dyDescent="0.25">
      <c r="A108" s="21" t="s">
        <v>228</v>
      </c>
      <c r="B108" s="63" t="s">
        <v>94</v>
      </c>
      <c r="C108" s="13">
        <v>1702</v>
      </c>
      <c r="D108" s="13">
        <v>1989</v>
      </c>
      <c r="E108" s="13">
        <v>2740</v>
      </c>
      <c r="F108" s="13">
        <v>3082</v>
      </c>
      <c r="G108" s="13">
        <v>2981</v>
      </c>
      <c r="H108" s="13">
        <v>3498</v>
      </c>
      <c r="I108" s="23">
        <v>0</v>
      </c>
      <c r="J108" s="47">
        <f t="shared" si="16"/>
        <v>0.16862514688601646</v>
      </c>
      <c r="K108" s="47">
        <f t="shared" si="10"/>
        <v>0.60987074030552291</v>
      </c>
      <c r="L108" s="47">
        <f t="shared" si="11"/>
        <v>0.81081081081081086</v>
      </c>
      <c r="M108" s="47">
        <f t="shared" si="12"/>
        <v>0.75146886016451231</v>
      </c>
      <c r="N108" s="47">
        <f t="shared" si="13"/>
        <v>1.0552291421856639</v>
      </c>
      <c r="O108" s="45">
        <f t="shared" si="14"/>
        <v>1796</v>
      </c>
      <c r="P108" s="23">
        <f t="shared" si="15"/>
        <v>1.0552291421856639</v>
      </c>
      <c r="Q108" s="46">
        <f t="shared" si="17"/>
        <v>7.4696971262752543E-2</v>
      </c>
    </row>
    <row r="109" spans="1:17" hidden="1" x14ac:dyDescent="0.25">
      <c r="A109" s="21" t="s">
        <v>228</v>
      </c>
      <c r="B109" s="63" t="s">
        <v>86</v>
      </c>
      <c r="C109" s="13">
        <v>1888</v>
      </c>
      <c r="D109" s="13">
        <v>2382</v>
      </c>
      <c r="E109" s="13">
        <v>3083</v>
      </c>
      <c r="F109" s="13">
        <v>3481</v>
      </c>
      <c r="G109" s="13">
        <v>4031</v>
      </c>
      <c r="H109" s="13">
        <v>3662</v>
      </c>
      <c r="I109" s="23">
        <v>0</v>
      </c>
      <c r="J109" s="47">
        <f t="shared" si="16"/>
        <v>0.26165254237288138</v>
      </c>
      <c r="K109" s="47">
        <f t="shared" si="10"/>
        <v>0.63294491525423724</v>
      </c>
      <c r="L109" s="47">
        <f t="shared" si="11"/>
        <v>0.84375</v>
      </c>
      <c r="M109" s="47">
        <f t="shared" si="12"/>
        <v>1.135063559322034</v>
      </c>
      <c r="N109" s="47">
        <f t="shared" si="13"/>
        <v>0.9396186440677966</v>
      </c>
      <c r="O109" s="45">
        <f t="shared" si="14"/>
        <v>1774</v>
      </c>
      <c r="P109" s="23">
        <f t="shared" si="15"/>
        <v>0.9396186440677966</v>
      </c>
      <c r="Q109" s="46">
        <f t="shared" si="17"/>
        <v>6.8492886031712663E-2</v>
      </c>
    </row>
    <row r="110" spans="1:17" hidden="1" x14ac:dyDescent="0.25">
      <c r="A110" s="21" t="s">
        <v>228</v>
      </c>
      <c r="B110" s="63" t="s">
        <v>118</v>
      </c>
      <c r="C110" s="13">
        <v>2371</v>
      </c>
      <c r="D110" s="13">
        <v>2466</v>
      </c>
      <c r="E110" s="13">
        <v>2888</v>
      </c>
      <c r="F110" s="13">
        <v>3296</v>
      </c>
      <c r="G110" s="13">
        <v>4155</v>
      </c>
      <c r="H110" s="13">
        <v>4029</v>
      </c>
      <c r="I110" s="23">
        <v>0</v>
      </c>
      <c r="J110" s="47">
        <f t="shared" si="16"/>
        <v>4.006748207507381E-2</v>
      </c>
      <c r="K110" s="47">
        <f t="shared" si="10"/>
        <v>0.21805145508224377</v>
      </c>
      <c r="L110" s="47">
        <f t="shared" si="11"/>
        <v>0.39013074652045548</v>
      </c>
      <c r="M110" s="47">
        <f t="shared" si="12"/>
        <v>0.75242513707296499</v>
      </c>
      <c r="N110" s="47">
        <f t="shared" si="13"/>
        <v>0.6992830029523408</v>
      </c>
      <c r="O110" s="45">
        <f t="shared" si="14"/>
        <v>1658</v>
      </c>
      <c r="P110" s="23">
        <f t="shared" si="15"/>
        <v>0.6992830029523408</v>
      </c>
      <c r="Q110" s="46">
        <f t="shared" si="17"/>
        <v>5.4451408679666136E-2</v>
      </c>
    </row>
    <row r="111" spans="1:17" hidden="1" x14ac:dyDescent="0.25">
      <c r="A111" s="21" t="s">
        <v>228</v>
      </c>
      <c r="B111" s="63" t="s">
        <v>108</v>
      </c>
      <c r="C111" s="13">
        <v>2576</v>
      </c>
      <c r="D111" s="13">
        <v>3001</v>
      </c>
      <c r="E111" s="13">
        <v>3012</v>
      </c>
      <c r="F111" s="13">
        <v>3892</v>
      </c>
      <c r="G111" s="13">
        <v>4222</v>
      </c>
      <c r="H111" s="13">
        <v>3833</v>
      </c>
      <c r="I111" s="23">
        <v>0</v>
      </c>
      <c r="J111" s="47">
        <f t="shared" si="16"/>
        <v>0.16498447204968944</v>
      </c>
      <c r="K111" s="47">
        <f t="shared" si="10"/>
        <v>0.16925465838509315</v>
      </c>
      <c r="L111" s="47">
        <f t="shared" si="11"/>
        <v>0.51086956521739135</v>
      </c>
      <c r="M111" s="47">
        <f t="shared" si="12"/>
        <v>0.6389751552795031</v>
      </c>
      <c r="N111" s="47">
        <f t="shared" si="13"/>
        <v>0.4879658385093168</v>
      </c>
      <c r="O111" s="45">
        <f t="shared" si="14"/>
        <v>1257</v>
      </c>
      <c r="P111" s="23">
        <f t="shared" si="15"/>
        <v>0.4879658385093168</v>
      </c>
      <c r="Q111" s="46">
        <f t="shared" si="17"/>
        <v>4.0541236835246686E-2</v>
      </c>
    </row>
    <row r="112" spans="1:17" hidden="1" x14ac:dyDescent="0.25">
      <c r="A112" s="21" t="s">
        <v>228</v>
      </c>
      <c r="B112" s="63" t="s">
        <v>119</v>
      </c>
      <c r="C112" s="13">
        <v>2735</v>
      </c>
      <c r="D112" s="13">
        <v>2846</v>
      </c>
      <c r="E112" s="13">
        <v>3136</v>
      </c>
      <c r="F112" s="13">
        <v>3993</v>
      </c>
      <c r="G112" s="13">
        <v>4615</v>
      </c>
      <c r="H112" s="13">
        <v>4591</v>
      </c>
      <c r="I112" s="23">
        <v>0</v>
      </c>
      <c r="J112" s="47">
        <f t="shared" si="16"/>
        <v>4.0585009140767826E-2</v>
      </c>
      <c r="K112" s="47">
        <f t="shared" si="10"/>
        <v>0.146617915904936</v>
      </c>
      <c r="L112" s="47">
        <f t="shared" si="11"/>
        <v>0.45996343692870201</v>
      </c>
      <c r="M112" s="47">
        <f t="shared" si="12"/>
        <v>0.6873857404021938</v>
      </c>
      <c r="N112" s="47">
        <f t="shared" si="13"/>
        <v>0.67861060329067646</v>
      </c>
      <c r="O112" s="45">
        <f t="shared" si="14"/>
        <v>1856</v>
      </c>
      <c r="P112" s="23">
        <f t="shared" si="15"/>
        <v>0.67861060329067646</v>
      </c>
      <c r="Q112" s="46">
        <f t="shared" si="17"/>
        <v>5.3161552897792896E-2</v>
      </c>
    </row>
    <row r="113" spans="1:19" hidden="1" x14ac:dyDescent="0.25">
      <c r="A113" s="21" t="s">
        <v>228</v>
      </c>
      <c r="B113" s="63" t="s">
        <v>126</v>
      </c>
      <c r="C113" s="13">
        <v>2517</v>
      </c>
      <c r="D113" s="13">
        <v>2900</v>
      </c>
      <c r="E113" s="13">
        <v>3288</v>
      </c>
      <c r="F113" s="13">
        <v>3837</v>
      </c>
      <c r="G113" s="13">
        <v>4174</v>
      </c>
      <c r="H113" s="13">
        <v>3956</v>
      </c>
      <c r="I113" s="23">
        <v>0</v>
      </c>
      <c r="J113" s="47">
        <f t="shared" si="16"/>
        <v>0.15216527612236791</v>
      </c>
      <c r="K113" s="47">
        <f t="shared" si="10"/>
        <v>0.30631704410011917</v>
      </c>
      <c r="L113" s="47">
        <f t="shared" si="11"/>
        <v>0.52443384982121577</v>
      </c>
      <c r="M113" s="47">
        <f t="shared" si="12"/>
        <v>0.65832340087405639</v>
      </c>
      <c r="N113" s="47">
        <f t="shared" si="13"/>
        <v>0.57171235597934045</v>
      </c>
      <c r="O113" s="45">
        <f t="shared" ref="O113:O145" si="18">H113-C113</f>
        <v>1439</v>
      </c>
      <c r="P113" s="23">
        <f t="shared" ref="P113:P145" si="19">O113/C113</f>
        <v>0.57171235597934045</v>
      </c>
      <c r="Q113" s="46">
        <f t="shared" si="17"/>
        <v>4.6254422444464538E-2</v>
      </c>
    </row>
    <row r="114" spans="1:19" hidden="1" x14ac:dyDescent="0.25">
      <c r="A114" s="21" t="s">
        <v>228</v>
      </c>
      <c r="B114" s="63" t="s">
        <v>131</v>
      </c>
      <c r="C114" s="13">
        <v>2516</v>
      </c>
      <c r="D114" s="13">
        <v>2656</v>
      </c>
      <c r="E114" s="13">
        <v>3231</v>
      </c>
      <c r="F114" s="13">
        <v>3993</v>
      </c>
      <c r="G114" s="13">
        <v>3842</v>
      </c>
      <c r="H114" s="13">
        <v>3890</v>
      </c>
      <c r="I114" s="23">
        <v>0</v>
      </c>
      <c r="J114" s="47">
        <f t="shared" si="16"/>
        <v>5.5643879173290937E-2</v>
      </c>
      <c r="K114" s="47">
        <f t="shared" si="10"/>
        <v>0.28418124006359302</v>
      </c>
      <c r="L114" s="47">
        <f t="shared" si="11"/>
        <v>0.58704292527821944</v>
      </c>
      <c r="M114" s="47">
        <f t="shared" si="12"/>
        <v>0.52702702702702697</v>
      </c>
      <c r="N114" s="47">
        <f t="shared" si="13"/>
        <v>0.54610492845786962</v>
      </c>
      <c r="O114" s="45">
        <f t="shared" si="18"/>
        <v>1374</v>
      </c>
      <c r="P114" s="23">
        <f t="shared" si="19"/>
        <v>0.54610492845786962</v>
      </c>
      <c r="Q114" s="46">
        <f t="shared" si="17"/>
        <v>4.453716382985129E-2</v>
      </c>
    </row>
    <row r="115" spans="1:19" hidden="1" x14ac:dyDescent="0.25">
      <c r="A115" s="21" t="s">
        <v>228</v>
      </c>
      <c r="B115" s="63" t="s">
        <v>87</v>
      </c>
      <c r="C115" s="13">
        <v>2897</v>
      </c>
      <c r="D115" s="13">
        <v>2928</v>
      </c>
      <c r="E115" s="13">
        <v>3471</v>
      </c>
      <c r="F115" s="13">
        <v>3632</v>
      </c>
      <c r="G115" s="13">
        <v>3330</v>
      </c>
      <c r="H115" s="13">
        <v>4127</v>
      </c>
      <c r="I115" s="23">
        <v>0</v>
      </c>
      <c r="J115" s="47">
        <f t="shared" si="16"/>
        <v>1.0700724887814981E-2</v>
      </c>
      <c r="K115" s="47">
        <f t="shared" si="10"/>
        <v>0.19813600276147739</v>
      </c>
      <c r="L115" s="47">
        <f t="shared" si="11"/>
        <v>0.25371073524335519</v>
      </c>
      <c r="M115" s="47">
        <f t="shared" si="12"/>
        <v>0.14946496375560925</v>
      </c>
      <c r="N115" s="47">
        <f t="shared" si="13"/>
        <v>0.4245771487745944</v>
      </c>
      <c r="O115" s="45">
        <f t="shared" si="18"/>
        <v>1230</v>
      </c>
      <c r="P115" s="23">
        <f t="shared" si="19"/>
        <v>0.4245771487745944</v>
      </c>
      <c r="Q115" s="46">
        <f t="shared" si="17"/>
        <v>3.6021092512743325E-2</v>
      </c>
    </row>
    <row r="116" spans="1:19" hidden="1" x14ac:dyDescent="0.25">
      <c r="A116" s="21" t="s">
        <v>228</v>
      </c>
      <c r="B116" s="63" t="s">
        <v>120</v>
      </c>
      <c r="C116" s="13">
        <v>1681</v>
      </c>
      <c r="D116" s="13">
        <v>2273</v>
      </c>
      <c r="E116" s="13">
        <v>2194</v>
      </c>
      <c r="F116" s="13">
        <v>3460</v>
      </c>
      <c r="G116" s="13">
        <v>3313</v>
      </c>
      <c r="H116" s="13">
        <v>4149</v>
      </c>
      <c r="I116" s="23">
        <v>0</v>
      </c>
      <c r="J116" s="47">
        <f t="shared" si="16"/>
        <v>0.35217132659131467</v>
      </c>
      <c r="K116" s="47">
        <f t="shared" si="10"/>
        <v>0.30517549077929806</v>
      </c>
      <c r="L116" s="47">
        <f t="shared" si="11"/>
        <v>1.0582986317668055</v>
      </c>
      <c r="M116" s="47">
        <f t="shared" si="12"/>
        <v>0.97085068411659725</v>
      </c>
      <c r="N116" s="47">
        <f t="shared" si="13"/>
        <v>1.4681737061273052</v>
      </c>
      <c r="O116" s="45">
        <f t="shared" si="18"/>
        <v>2468</v>
      </c>
      <c r="P116" s="23">
        <f t="shared" si="19"/>
        <v>1.4681737061273052</v>
      </c>
      <c r="Q116" s="46">
        <f t="shared" si="17"/>
        <v>9.4554957003598616E-2</v>
      </c>
    </row>
    <row r="117" spans="1:19" x14ac:dyDescent="0.25">
      <c r="A117" s="21" t="s">
        <v>228</v>
      </c>
      <c r="B117" s="63" t="s">
        <v>139</v>
      </c>
      <c r="C117" s="13">
        <v>2021</v>
      </c>
      <c r="D117" s="13">
        <v>2571</v>
      </c>
      <c r="E117" s="13">
        <v>2751</v>
      </c>
      <c r="F117" s="13">
        <v>2920</v>
      </c>
      <c r="G117" s="13">
        <v>3435</v>
      </c>
      <c r="H117" s="13">
        <v>3502</v>
      </c>
      <c r="I117" s="23">
        <v>0</v>
      </c>
      <c r="J117" s="47">
        <f t="shared" si="16"/>
        <v>0.27214250371103416</v>
      </c>
      <c r="K117" s="47">
        <f t="shared" si="10"/>
        <v>0.36120732310737258</v>
      </c>
      <c r="L117" s="47">
        <f t="shared" si="11"/>
        <v>0.44482929242949037</v>
      </c>
      <c r="M117" s="47">
        <f t="shared" si="12"/>
        <v>0.69965363681345871</v>
      </c>
      <c r="N117" s="47">
        <f t="shared" si="13"/>
        <v>0.73280554181098467</v>
      </c>
      <c r="O117" s="45">
        <f t="shared" si="18"/>
        <v>1481</v>
      </c>
      <c r="P117" s="23">
        <f t="shared" si="19"/>
        <v>0.73280554181098467</v>
      </c>
      <c r="Q117" s="46">
        <f t="shared" si="17"/>
        <v>5.6513334667463333E-2</v>
      </c>
      <c r="S117" s="62"/>
    </row>
    <row r="118" spans="1:19" hidden="1" x14ac:dyDescent="0.25">
      <c r="A118" s="21" t="s">
        <v>228</v>
      </c>
      <c r="B118" s="63" t="s">
        <v>121</v>
      </c>
      <c r="C118" s="13">
        <v>1467</v>
      </c>
      <c r="D118" s="13">
        <v>1874</v>
      </c>
      <c r="E118" s="13">
        <v>2328</v>
      </c>
      <c r="F118" s="13">
        <v>3213</v>
      </c>
      <c r="G118" s="13">
        <v>3645</v>
      </c>
      <c r="H118" s="13">
        <v>3649</v>
      </c>
      <c r="I118" s="23">
        <v>0</v>
      </c>
      <c r="J118" s="47">
        <f t="shared" si="16"/>
        <v>0.27743694614860259</v>
      </c>
      <c r="K118" s="47">
        <f t="shared" si="10"/>
        <v>0.58691206543967278</v>
      </c>
      <c r="L118" s="47">
        <f t="shared" si="11"/>
        <v>1.1901840490797546</v>
      </c>
      <c r="M118" s="47">
        <f t="shared" si="12"/>
        <v>1.4846625766871167</v>
      </c>
      <c r="N118" s="47">
        <f t="shared" si="13"/>
        <v>1.487389229720518</v>
      </c>
      <c r="O118" s="45">
        <f t="shared" si="18"/>
        <v>2182</v>
      </c>
      <c r="P118" s="23">
        <f t="shared" si="19"/>
        <v>1.487389229720518</v>
      </c>
      <c r="Q118" s="46">
        <f t="shared" si="17"/>
        <v>9.540413236251899E-2</v>
      </c>
    </row>
    <row r="119" spans="1:19" hidden="1" x14ac:dyDescent="0.25">
      <c r="A119" s="21" t="s">
        <v>228</v>
      </c>
      <c r="B119" s="63" t="s">
        <v>100</v>
      </c>
      <c r="C119" s="13">
        <v>2609</v>
      </c>
      <c r="D119" s="13">
        <v>2644</v>
      </c>
      <c r="E119" s="13">
        <v>3497</v>
      </c>
      <c r="F119" s="13">
        <v>3745</v>
      </c>
      <c r="G119" s="13">
        <v>3904</v>
      </c>
      <c r="H119" s="13">
        <v>4443</v>
      </c>
      <c r="I119" s="23">
        <v>0</v>
      </c>
      <c r="J119" s="47">
        <f t="shared" si="16"/>
        <v>1.3415101571483326E-2</v>
      </c>
      <c r="K119" s="47">
        <f t="shared" si="10"/>
        <v>0.34036029129934842</v>
      </c>
      <c r="L119" s="47">
        <f t="shared" si="11"/>
        <v>0.43541586814871597</v>
      </c>
      <c r="M119" s="47">
        <f t="shared" si="12"/>
        <v>0.49635875814488312</v>
      </c>
      <c r="N119" s="47">
        <f t="shared" si="13"/>
        <v>0.70295132234572633</v>
      </c>
      <c r="O119" s="45">
        <f t="shared" si="18"/>
        <v>1834</v>
      </c>
      <c r="P119" s="23">
        <f t="shared" si="19"/>
        <v>0.70295132234572633</v>
      </c>
      <c r="Q119" s="46">
        <f t="shared" si="17"/>
        <v>5.4678817068939622E-2</v>
      </c>
    </row>
    <row r="120" spans="1:19" hidden="1" x14ac:dyDescent="0.25">
      <c r="A120" s="21" t="s">
        <v>228</v>
      </c>
      <c r="B120" s="63" t="s">
        <v>132</v>
      </c>
      <c r="C120" s="13">
        <v>2081</v>
      </c>
      <c r="D120" s="13">
        <v>2161</v>
      </c>
      <c r="E120" s="13">
        <v>3639</v>
      </c>
      <c r="F120" s="13">
        <v>3028</v>
      </c>
      <c r="G120" s="13">
        <v>3579</v>
      </c>
      <c r="H120" s="13">
        <v>3954</v>
      </c>
      <c r="I120" s="23">
        <v>0</v>
      </c>
      <c r="J120" s="47">
        <f t="shared" si="16"/>
        <v>3.8443056222969729E-2</v>
      </c>
      <c r="K120" s="47">
        <f t="shared" si="10"/>
        <v>0.74867851994233536</v>
      </c>
      <c r="L120" s="47">
        <f t="shared" si="11"/>
        <v>0.45506967803940412</v>
      </c>
      <c r="M120" s="47">
        <f t="shared" si="12"/>
        <v>0.71984622777510809</v>
      </c>
      <c r="N120" s="47">
        <f t="shared" si="13"/>
        <v>0.90004805382027875</v>
      </c>
      <c r="O120" s="45">
        <f t="shared" si="18"/>
        <v>1873</v>
      </c>
      <c r="P120" s="23">
        <f t="shared" si="19"/>
        <v>0.90004805382027875</v>
      </c>
      <c r="Q120" s="46">
        <f t="shared" si="17"/>
        <v>6.6292755253666957E-2</v>
      </c>
    </row>
    <row r="121" spans="1:19" hidden="1" x14ac:dyDescent="0.25">
      <c r="A121" s="21" t="s">
        <v>229</v>
      </c>
      <c r="B121" s="63" t="s">
        <v>51</v>
      </c>
      <c r="C121" s="13">
        <v>45230</v>
      </c>
      <c r="D121" s="13">
        <v>46440</v>
      </c>
      <c r="E121" s="13">
        <v>48320</v>
      </c>
      <c r="F121" s="13">
        <v>50620</v>
      </c>
      <c r="G121" s="13">
        <v>53490</v>
      </c>
      <c r="H121" s="13">
        <v>58260</v>
      </c>
      <c r="I121" s="23">
        <v>0</v>
      </c>
      <c r="J121" s="47">
        <f t="shared" si="16"/>
        <v>2.6752155648905592E-2</v>
      </c>
      <c r="K121" s="47">
        <f t="shared" si="10"/>
        <v>6.8317488392659734E-2</v>
      </c>
      <c r="L121" s="47">
        <f t="shared" si="11"/>
        <v>0.11916869334512492</v>
      </c>
      <c r="M121" s="47">
        <f t="shared" si="12"/>
        <v>0.18262215343798363</v>
      </c>
      <c r="N121" s="47">
        <f t="shared" si="13"/>
        <v>0.28808313066548752</v>
      </c>
      <c r="O121" s="45">
        <f t="shared" si="18"/>
        <v>13030</v>
      </c>
      <c r="P121" s="23">
        <f t="shared" si="19"/>
        <v>0.28808313066548752</v>
      </c>
      <c r="Q121" s="46">
        <f t="shared" si="17"/>
        <v>2.5638675715372816E-2</v>
      </c>
    </row>
    <row r="122" spans="1:19" hidden="1" x14ac:dyDescent="0.25">
      <c r="A122" s="21" t="s">
        <v>229</v>
      </c>
      <c r="B122" s="43" t="s">
        <v>110</v>
      </c>
      <c r="C122" s="52">
        <v>39180</v>
      </c>
      <c r="D122" s="52">
        <v>40240</v>
      </c>
      <c r="E122" s="52">
        <v>41920</v>
      </c>
      <c r="F122" s="52">
        <v>43170</v>
      </c>
      <c r="G122" s="52">
        <v>44930</v>
      </c>
      <c r="H122" s="52">
        <v>48110</v>
      </c>
      <c r="I122" s="23">
        <v>0</v>
      </c>
      <c r="J122" s="47">
        <f t="shared" si="16"/>
        <v>2.7054619703930576E-2</v>
      </c>
      <c r="K122" s="47">
        <f t="shared" si="10"/>
        <v>6.9933639612046961E-2</v>
      </c>
      <c r="L122" s="47">
        <f t="shared" si="11"/>
        <v>0.10183767228177641</v>
      </c>
      <c r="M122" s="47">
        <f t="shared" si="12"/>
        <v>0.14675855028075549</v>
      </c>
      <c r="N122" s="47">
        <f t="shared" si="13"/>
        <v>0.22792240939254721</v>
      </c>
      <c r="O122" s="45">
        <f t="shared" si="18"/>
        <v>8930</v>
      </c>
      <c r="P122" s="23">
        <f t="shared" si="19"/>
        <v>0.22792240939254721</v>
      </c>
      <c r="Q122" s="46">
        <f t="shared" ref="Q122:Q153" si="20">_xlfn.RRI(10,C122,H122)</f>
        <v>2.0744603413079821E-2</v>
      </c>
    </row>
    <row r="123" spans="1:19" hidden="1" x14ac:dyDescent="0.25">
      <c r="A123" s="21" t="s">
        <v>229</v>
      </c>
      <c r="B123" s="43" t="s">
        <v>134</v>
      </c>
      <c r="C123" s="52">
        <v>51590</v>
      </c>
      <c r="D123" s="52">
        <v>53110</v>
      </c>
      <c r="E123" s="52">
        <v>55760</v>
      </c>
      <c r="F123" s="52">
        <v>57750</v>
      </c>
      <c r="G123" s="52">
        <v>59290</v>
      </c>
      <c r="H123" s="52">
        <v>63480</v>
      </c>
      <c r="I123" s="23">
        <v>0</v>
      </c>
      <c r="J123" s="47">
        <f t="shared" si="16"/>
        <v>2.9463074239193643E-2</v>
      </c>
      <c r="K123" s="47">
        <f t="shared" si="10"/>
        <v>8.082961814305098E-2</v>
      </c>
      <c r="L123" s="47">
        <f t="shared" si="11"/>
        <v>0.11940298507462686</v>
      </c>
      <c r="M123" s="47">
        <f t="shared" si="12"/>
        <v>0.14925373134328357</v>
      </c>
      <c r="N123" s="47">
        <f t="shared" si="13"/>
        <v>0.23047102151579762</v>
      </c>
      <c r="O123" s="45">
        <f t="shared" si="18"/>
        <v>11890</v>
      </c>
      <c r="P123" s="23">
        <f t="shared" si="19"/>
        <v>0.23047102151579762</v>
      </c>
      <c r="Q123" s="46">
        <f t="shared" si="20"/>
        <v>2.0956266256324074E-2</v>
      </c>
    </row>
    <row r="124" spans="1:19" hidden="1" x14ac:dyDescent="0.25">
      <c r="A124" s="21" t="s">
        <v>229</v>
      </c>
      <c r="B124" s="43" t="s">
        <v>123</v>
      </c>
      <c r="C124" s="52">
        <v>43670</v>
      </c>
      <c r="D124" s="52">
        <v>44370</v>
      </c>
      <c r="E124" s="52">
        <v>45310</v>
      </c>
      <c r="F124" s="52">
        <v>48160</v>
      </c>
      <c r="G124" s="52">
        <v>50930</v>
      </c>
      <c r="H124" s="52">
        <v>55170</v>
      </c>
      <c r="I124" s="23">
        <v>0</v>
      </c>
      <c r="J124" s="47">
        <f t="shared" si="16"/>
        <v>1.6029310739638196E-2</v>
      </c>
      <c r="K124" s="47">
        <f t="shared" si="10"/>
        <v>3.755438516143806E-2</v>
      </c>
      <c r="L124" s="47">
        <f t="shared" si="11"/>
        <v>0.10281657888710785</v>
      </c>
      <c r="M124" s="47">
        <f t="shared" si="12"/>
        <v>0.16624685138539042</v>
      </c>
      <c r="N124" s="47">
        <f t="shared" si="13"/>
        <v>0.26333867643691322</v>
      </c>
      <c r="O124" s="45">
        <f t="shared" si="18"/>
        <v>11500</v>
      </c>
      <c r="P124" s="47">
        <f t="shared" si="19"/>
        <v>0.26333867643691322</v>
      </c>
      <c r="Q124" s="46">
        <f t="shared" si="20"/>
        <v>2.3651151261145698E-2</v>
      </c>
    </row>
    <row r="125" spans="1:19" hidden="1" x14ac:dyDescent="0.25">
      <c r="A125" s="21" t="s">
        <v>229</v>
      </c>
      <c r="B125" s="43" t="s">
        <v>111</v>
      </c>
      <c r="C125" s="52">
        <v>36340</v>
      </c>
      <c r="D125" s="52">
        <v>37340</v>
      </c>
      <c r="E125" s="52">
        <v>38540</v>
      </c>
      <c r="F125" s="52">
        <v>40530</v>
      </c>
      <c r="G125" s="52">
        <v>42690</v>
      </c>
      <c r="H125" s="52">
        <v>46500</v>
      </c>
      <c r="I125" s="23">
        <v>0</v>
      </c>
      <c r="J125" s="47">
        <f t="shared" si="16"/>
        <v>2.7517886626307098E-2</v>
      </c>
      <c r="K125" s="47">
        <f t="shared" si="10"/>
        <v>6.0539350577875621E-2</v>
      </c>
      <c r="L125" s="47">
        <f t="shared" si="11"/>
        <v>0.11529994496422674</v>
      </c>
      <c r="M125" s="47">
        <f t="shared" si="12"/>
        <v>0.17473858007705009</v>
      </c>
      <c r="N125" s="47">
        <f t="shared" si="13"/>
        <v>0.27958172812328014</v>
      </c>
      <c r="O125" s="45">
        <f t="shared" si="18"/>
        <v>10160</v>
      </c>
      <c r="P125" s="23">
        <f t="shared" si="19"/>
        <v>0.27958172812328014</v>
      </c>
      <c r="Q125" s="46">
        <f t="shared" si="20"/>
        <v>2.4959730972503369E-2</v>
      </c>
    </row>
    <row r="126" spans="1:19" hidden="1" x14ac:dyDescent="0.25">
      <c r="A126" s="21" t="s">
        <v>229</v>
      </c>
      <c r="B126" s="43" t="s">
        <v>135</v>
      </c>
      <c r="C126" s="52">
        <v>51910</v>
      </c>
      <c r="D126" s="52">
        <v>53030</v>
      </c>
      <c r="E126" s="52">
        <v>55260</v>
      </c>
      <c r="F126" s="52">
        <v>57190</v>
      </c>
      <c r="G126" s="52">
        <v>61290</v>
      </c>
      <c r="H126" s="52">
        <v>68510</v>
      </c>
      <c r="I126" s="23">
        <v>0</v>
      </c>
      <c r="J126" s="47">
        <f t="shared" si="16"/>
        <v>2.1575804276632634E-2</v>
      </c>
      <c r="K126" s="47">
        <f t="shared" si="10"/>
        <v>6.4534771720285114E-2</v>
      </c>
      <c r="L126" s="47">
        <f t="shared" si="11"/>
        <v>0.10171450587555385</v>
      </c>
      <c r="M126" s="47">
        <f t="shared" si="12"/>
        <v>0.1806973608167983</v>
      </c>
      <c r="N126" s="47">
        <f t="shared" si="13"/>
        <v>0.31978424195723365</v>
      </c>
      <c r="O126" s="45">
        <f t="shared" si="18"/>
        <v>16600</v>
      </c>
      <c r="P126" s="23">
        <f t="shared" si="19"/>
        <v>0.31978424195723365</v>
      </c>
      <c r="Q126" s="46">
        <f t="shared" si="20"/>
        <v>2.8135355374409921E-2</v>
      </c>
    </row>
    <row r="127" spans="1:19" hidden="1" x14ac:dyDescent="0.25">
      <c r="A127" s="21" t="s">
        <v>229</v>
      </c>
      <c r="B127" s="43" t="s">
        <v>128</v>
      </c>
      <c r="C127" s="52">
        <v>47510</v>
      </c>
      <c r="D127" s="52">
        <v>48950</v>
      </c>
      <c r="E127" s="52">
        <v>51180</v>
      </c>
      <c r="F127" s="52">
        <v>54050</v>
      </c>
      <c r="G127" s="52">
        <v>57690</v>
      </c>
      <c r="H127" s="52">
        <v>62900</v>
      </c>
      <c r="I127" s="23">
        <v>0</v>
      </c>
      <c r="J127" s="47">
        <f t="shared" si="16"/>
        <v>3.0309408545569353E-2</v>
      </c>
      <c r="K127" s="47">
        <f t="shared" si="10"/>
        <v>7.7246895390444117E-2</v>
      </c>
      <c r="L127" s="47">
        <f t="shared" si="11"/>
        <v>0.13765523047779415</v>
      </c>
      <c r="M127" s="47">
        <f t="shared" si="12"/>
        <v>0.21427067985687223</v>
      </c>
      <c r="N127" s="47">
        <f t="shared" si="13"/>
        <v>0.32393180383077247</v>
      </c>
      <c r="O127" s="45">
        <f t="shared" si="18"/>
        <v>15390</v>
      </c>
      <c r="P127" s="23">
        <f t="shared" si="19"/>
        <v>0.32393180383077247</v>
      </c>
      <c r="Q127" s="46">
        <f t="shared" si="20"/>
        <v>2.8458001792478038E-2</v>
      </c>
    </row>
    <row r="128" spans="1:19" hidden="1" x14ac:dyDescent="0.25">
      <c r="A128" s="21" t="s">
        <v>229</v>
      </c>
      <c r="B128" s="43" t="s">
        <v>82</v>
      </c>
      <c r="C128" s="52">
        <v>52830</v>
      </c>
      <c r="D128" s="52">
        <v>54410</v>
      </c>
      <c r="E128" s="52">
        <v>56280</v>
      </c>
      <c r="F128" s="52">
        <v>59410</v>
      </c>
      <c r="G128" s="52">
        <v>62350</v>
      </c>
      <c r="H128" s="52">
        <v>66130</v>
      </c>
      <c r="I128" s="23">
        <v>0</v>
      </c>
      <c r="J128" s="47">
        <f t="shared" si="16"/>
        <v>2.9907249668748817E-2</v>
      </c>
      <c r="K128" s="47">
        <f t="shared" si="10"/>
        <v>6.5303804656445197E-2</v>
      </c>
      <c r="L128" s="47">
        <f t="shared" si="11"/>
        <v>0.12455044482301722</v>
      </c>
      <c r="M128" s="47">
        <f t="shared" si="12"/>
        <v>0.18020064357372706</v>
      </c>
      <c r="N128" s="47">
        <f t="shared" si="13"/>
        <v>0.25175089911035398</v>
      </c>
      <c r="O128" s="45">
        <f t="shared" si="18"/>
        <v>13300</v>
      </c>
      <c r="P128" s="23">
        <f t="shared" si="19"/>
        <v>0.25175089911035398</v>
      </c>
      <c r="Q128" s="46">
        <f t="shared" si="20"/>
        <v>2.2708325038109711E-2</v>
      </c>
    </row>
    <row r="129" spans="1:17" hidden="1" x14ac:dyDescent="0.25">
      <c r="A129" s="21" t="s">
        <v>229</v>
      </c>
      <c r="B129" s="43" t="s">
        <v>89</v>
      </c>
      <c r="C129" s="52">
        <v>47420</v>
      </c>
      <c r="D129" s="52">
        <v>49260</v>
      </c>
      <c r="E129" s="52">
        <v>50300</v>
      </c>
      <c r="F129" s="52">
        <v>52200</v>
      </c>
      <c r="G129" s="52">
        <v>54370</v>
      </c>
      <c r="H129" s="52">
        <v>59820</v>
      </c>
      <c r="I129" s="23">
        <v>0</v>
      </c>
      <c r="J129" s="47">
        <f t="shared" si="16"/>
        <v>3.8802193167439901E-2</v>
      </c>
      <c r="K129" s="47">
        <f t="shared" si="10"/>
        <v>6.0733867566427666E-2</v>
      </c>
      <c r="L129" s="47">
        <f t="shared" si="11"/>
        <v>0.10080134964150148</v>
      </c>
      <c r="M129" s="47">
        <f t="shared" si="12"/>
        <v>0.14656263180092788</v>
      </c>
      <c r="N129" s="47">
        <f t="shared" si="13"/>
        <v>0.261493040911008</v>
      </c>
      <c r="O129" s="45">
        <f t="shared" si="18"/>
        <v>12400</v>
      </c>
      <c r="P129" s="23">
        <f t="shared" si="19"/>
        <v>0.261493040911008</v>
      </c>
      <c r="Q129" s="46">
        <f t="shared" si="20"/>
        <v>2.3501505710080028E-2</v>
      </c>
    </row>
    <row r="130" spans="1:17" hidden="1" x14ac:dyDescent="0.25">
      <c r="A130" s="21" t="s">
        <v>229</v>
      </c>
      <c r="B130" s="43" t="s">
        <v>90</v>
      </c>
      <c r="C130" s="52">
        <v>74540</v>
      </c>
      <c r="D130" s="52">
        <v>77040</v>
      </c>
      <c r="E130" s="52">
        <v>80150</v>
      </c>
      <c r="F130" s="52">
        <v>85720</v>
      </c>
      <c r="G130" s="52">
        <v>89800</v>
      </c>
      <c r="H130" s="52">
        <v>98370</v>
      </c>
      <c r="I130" s="23">
        <v>0</v>
      </c>
      <c r="J130" s="47">
        <f t="shared" si="16"/>
        <v>3.3539039441910383E-2</v>
      </c>
      <c r="K130" s="47">
        <f t="shared" si="10"/>
        <v>7.5261604507646906E-2</v>
      </c>
      <c r="L130" s="47">
        <f t="shared" si="11"/>
        <v>0.14998658438422324</v>
      </c>
      <c r="M130" s="47">
        <f t="shared" si="12"/>
        <v>0.20472229675342099</v>
      </c>
      <c r="N130" s="47">
        <f t="shared" si="13"/>
        <v>0.31969412396028979</v>
      </c>
      <c r="O130" s="45">
        <f t="shared" si="18"/>
        <v>23830</v>
      </c>
      <c r="P130" s="23">
        <f t="shared" si="19"/>
        <v>0.31969412396028979</v>
      </c>
      <c r="Q130" s="46">
        <f t="shared" si="20"/>
        <v>2.8128334806732269E-2</v>
      </c>
    </row>
    <row r="131" spans="1:17" hidden="1" x14ac:dyDescent="0.25">
      <c r="A131" s="21" t="s">
        <v>229</v>
      </c>
      <c r="B131" s="43" t="s">
        <v>112</v>
      </c>
      <c r="C131" s="52">
        <v>40750</v>
      </c>
      <c r="D131" s="52">
        <v>41140</v>
      </c>
      <c r="E131" s="52">
        <v>42860</v>
      </c>
      <c r="F131" s="52">
        <v>44790</v>
      </c>
      <c r="G131" s="52">
        <v>47750</v>
      </c>
      <c r="H131" s="52">
        <v>51950</v>
      </c>
      <c r="I131" s="23">
        <v>0</v>
      </c>
      <c r="J131" s="47">
        <f t="shared" si="16"/>
        <v>9.5705521472392637E-3</v>
      </c>
      <c r="K131" s="47">
        <f t="shared" si="10"/>
        <v>5.1779141104294477E-2</v>
      </c>
      <c r="L131" s="47">
        <f t="shared" si="11"/>
        <v>9.9141104294478533E-2</v>
      </c>
      <c r="M131" s="47">
        <f t="shared" si="12"/>
        <v>0.17177914110429449</v>
      </c>
      <c r="N131" s="47">
        <f t="shared" si="13"/>
        <v>0.27484662576687119</v>
      </c>
      <c r="O131" s="45">
        <f t="shared" si="18"/>
        <v>11200</v>
      </c>
      <c r="P131" s="23">
        <f t="shared" si="19"/>
        <v>0.27484662576687119</v>
      </c>
      <c r="Q131" s="46">
        <f t="shared" si="20"/>
        <v>2.4579810725251061E-2</v>
      </c>
    </row>
    <row r="132" spans="1:17" hidden="1" x14ac:dyDescent="0.25">
      <c r="A132" s="21" t="s">
        <v>229</v>
      </c>
      <c r="B132" s="43" t="s">
        <v>113</v>
      </c>
      <c r="C132" s="52">
        <v>42590</v>
      </c>
      <c r="D132" s="52">
        <v>44040</v>
      </c>
      <c r="E132" s="52">
        <v>45420</v>
      </c>
      <c r="F132" s="52">
        <v>47200</v>
      </c>
      <c r="G132" s="52">
        <v>49620</v>
      </c>
      <c r="H132" s="52">
        <v>53940</v>
      </c>
      <c r="I132" s="23">
        <v>0</v>
      </c>
      <c r="J132" s="47">
        <f t="shared" si="16"/>
        <v>3.4045550598732099E-2</v>
      </c>
      <c r="K132" s="47">
        <f t="shared" si="10"/>
        <v>6.6447522892697813E-2</v>
      </c>
      <c r="L132" s="47">
        <f t="shared" si="11"/>
        <v>0.10824137121389997</v>
      </c>
      <c r="M132" s="47">
        <f t="shared" si="12"/>
        <v>0.16506222117868044</v>
      </c>
      <c r="N132" s="47">
        <f t="shared" si="13"/>
        <v>0.26649448227283401</v>
      </c>
      <c r="O132" s="45">
        <f t="shared" si="18"/>
        <v>11350</v>
      </c>
      <c r="P132" s="23">
        <f t="shared" si="19"/>
        <v>0.26649448227283401</v>
      </c>
      <c r="Q132" s="46">
        <f t="shared" si="20"/>
        <v>2.3906571185016823E-2</v>
      </c>
    </row>
    <row r="133" spans="1:17" hidden="1" x14ac:dyDescent="0.25">
      <c r="A133" s="21" t="s">
        <v>229</v>
      </c>
      <c r="B133" s="43" t="s">
        <v>136</v>
      </c>
      <c r="C133" s="52">
        <v>44600</v>
      </c>
      <c r="D133" s="52">
        <v>45420</v>
      </c>
      <c r="E133" s="52">
        <v>47740</v>
      </c>
      <c r="F133" s="52">
        <v>52050</v>
      </c>
      <c r="G133" s="52">
        <v>54930</v>
      </c>
      <c r="H133" s="52">
        <v>59760</v>
      </c>
      <c r="I133" s="23">
        <v>0</v>
      </c>
      <c r="J133" s="47">
        <f t="shared" si="16"/>
        <v>1.8385650224215247E-2</v>
      </c>
      <c r="K133" s="47">
        <f t="shared" si="10"/>
        <v>7.0403587443946189E-2</v>
      </c>
      <c r="L133" s="47">
        <f t="shared" si="11"/>
        <v>0.16704035874439463</v>
      </c>
      <c r="M133" s="47">
        <f t="shared" si="12"/>
        <v>0.23161434977578477</v>
      </c>
      <c r="N133" s="47">
        <f t="shared" si="13"/>
        <v>0.3399103139013453</v>
      </c>
      <c r="O133" s="45">
        <f t="shared" si="18"/>
        <v>15160</v>
      </c>
      <c r="P133" s="23">
        <f t="shared" si="19"/>
        <v>0.3399103139013453</v>
      </c>
      <c r="Q133" s="46">
        <f t="shared" si="20"/>
        <v>2.9692555810024057E-2</v>
      </c>
    </row>
    <row r="134" spans="1:17" hidden="1" x14ac:dyDescent="0.25">
      <c r="A134" s="21" t="s">
        <v>229</v>
      </c>
      <c r="B134" s="43" t="s">
        <v>129</v>
      </c>
      <c r="C134" s="52">
        <v>38520</v>
      </c>
      <c r="D134" s="52">
        <v>38840</v>
      </c>
      <c r="E134" s="52">
        <v>40810</v>
      </c>
      <c r="F134" s="52">
        <v>42240</v>
      </c>
      <c r="G134" s="52">
        <v>44890</v>
      </c>
      <c r="H134" s="52">
        <v>47940</v>
      </c>
      <c r="I134" s="23">
        <v>0</v>
      </c>
      <c r="J134" s="47">
        <f t="shared" si="16"/>
        <v>8.3073727933541015E-3</v>
      </c>
      <c r="K134" s="47">
        <f t="shared" si="10"/>
        <v>5.9449636552440288E-2</v>
      </c>
      <c r="L134" s="47">
        <f t="shared" si="11"/>
        <v>9.657320872274143E-2</v>
      </c>
      <c r="M134" s="47">
        <f t="shared" si="12"/>
        <v>0.1653686396677051</v>
      </c>
      <c r="N134" s="47">
        <f t="shared" si="13"/>
        <v>0.24454828660436137</v>
      </c>
      <c r="O134" s="45">
        <f t="shared" si="18"/>
        <v>9420</v>
      </c>
      <c r="P134" s="23">
        <f t="shared" si="19"/>
        <v>0.24454828660436137</v>
      </c>
      <c r="Q134" s="46">
        <f t="shared" si="20"/>
        <v>2.2118326268820709E-2</v>
      </c>
    </row>
    <row r="135" spans="1:17" hidden="1" x14ac:dyDescent="0.25">
      <c r="A135" s="21" t="s">
        <v>229</v>
      </c>
      <c r="B135" s="43" t="s">
        <v>96</v>
      </c>
      <c r="C135" s="52">
        <v>46550</v>
      </c>
      <c r="D135" s="52">
        <v>47680</v>
      </c>
      <c r="E135" s="52">
        <v>49970</v>
      </c>
      <c r="F135" s="52">
        <v>52410</v>
      </c>
      <c r="G135" s="52">
        <v>55130</v>
      </c>
      <c r="H135" s="52">
        <v>59650</v>
      </c>
      <c r="I135" s="23">
        <v>0</v>
      </c>
      <c r="J135" s="47">
        <f t="shared" si="16"/>
        <v>2.4274973147153597E-2</v>
      </c>
      <c r="K135" s="47">
        <f t="shared" si="10"/>
        <v>7.3469387755102047E-2</v>
      </c>
      <c r="L135" s="47">
        <f t="shared" si="11"/>
        <v>0.12588614393125672</v>
      </c>
      <c r="M135" s="47">
        <f t="shared" si="12"/>
        <v>0.18431793770139634</v>
      </c>
      <c r="N135" s="47">
        <f t="shared" si="13"/>
        <v>0.28141783029001072</v>
      </c>
      <c r="O135" s="45">
        <f t="shared" si="18"/>
        <v>13100</v>
      </c>
      <c r="P135" s="23">
        <f t="shared" si="19"/>
        <v>0.28141783029001072</v>
      </c>
      <c r="Q135" s="46">
        <f t="shared" si="20"/>
        <v>2.510670999326603E-2</v>
      </c>
    </row>
    <row r="136" spans="1:17" hidden="1" x14ac:dyDescent="0.25">
      <c r="A136" s="21" t="s">
        <v>229</v>
      </c>
      <c r="B136" s="43" t="s">
        <v>97</v>
      </c>
      <c r="C136" s="52">
        <v>39700</v>
      </c>
      <c r="D136" s="52">
        <v>40780</v>
      </c>
      <c r="E136" s="52">
        <v>42070</v>
      </c>
      <c r="F136" s="52">
        <v>43950</v>
      </c>
      <c r="G136" s="52">
        <v>46770</v>
      </c>
      <c r="H136" s="52">
        <v>50440</v>
      </c>
      <c r="I136" s="23">
        <v>0</v>
      </c>
      <c r="J136" s="47">
        <f t="shared" si="16"/>
        <v>2.7204030226700253E-2</v>
      </c>
      <c r="K136" s="47">
        <f t="shared" si="10"/>
        <v>5.9697732997481108E-2</v>
      </c>
      <c r="L136" s="47">
        <f t="shared" si="11"/>
        <v>0.1070528967254408</v>
      </c>
      <c r="M136" s="47">
        <f t="shared" si="12"/>
        <v>0.17808564231738036</v>
      </c>
      <c r="N136" s="47">
        <f t="shared" si="13"/>
        <v>0.27052896725440806</v>
      </c>
      <c r="O136" s="45">
        <f t="shared" si="18"/>
        <v>10740</v>
      </c>
      <c r="P136" s="23">
        <f t="shared" si="19"/>
        <v>0.27052896725440806</v>
      </c>
      <c r="Q136" s="46">
        <f t="shared" si="20"/>
        <v>2.423227540009365E-2</v>
      </c>
    </row>
    <row r="137" spans="1:17" hidden="1" x14ac:dyDescent="0.25">
      <c r="A137" s="21" t="s">
        <v>229</v>
      </c>
      <c r="B137" s="43" t="s">
        <v>102</v>
      </c>
      <c r="C137" s="52">
        <v>38820</v>
      </c>
      <c r="D137" s="52">
        <v>40240</v>
      </c>
      <c r="E137" s="52">
        <v>41840</v>
      </c>
      <c r="F137" s="52">
        <v>44730</v>
      </c>
      <c r="G137" s="52">
        <v>47330</v>
      </c>
      <c r="H137" s="52">
        <v>51140</v>
      </c>
      <c r="I137" s="23">
        <v>0</v>
      </c>
      <c r="J137" s="47">
        <f t="shared" si="16"/>
        <v>3.6579082946934571E-2</v>
      </c>
      <c r="K137" s="47">
        <f t="shared" si="10"/>
        <v>7.7794951056156622E-2</v>
      </c>
      <c r="L137" s="47">
        <f t="shared" si="11"/>
        <v>0.15224111282843894</v>
      </c>
      <c r="M137" s="47">
        <f t="shared" si="12"/>
        <v>0.21921689850592477</v>
      </c>
      <c r="N137" s="47">
        <f t="shared" si="13"/>
        <v>0.31736218444100978</v>
      </c>
      <c r="O137" s="45">
        <f t="shared" si="18"/>
        <v>12320</v>
      </c>
      <c r="P137" s="23">
        <f t="shared" si="19"/>
        <v>0.31736218444100978</v>
      </c>
      <c r="Q137" s="46">
        <f t="shared" si="20"/>
        <v>2.7946516791582665E-2</v>
      </c>
    </row>
    <row r="138" spans="1:17" hidden="1" x14ac:dyDescent="0.25">
      <c r="A138" s="21" t="s">
        <v>229</v>
      </c>
      <c r="B138" s="43" t="s">
        <v>103</v>
      </c>
      <c r="C138" s="52">
        <v>40030</v>
      </c>
      <c r="D138" s="52">
        <v>41240</v>
      </c>
      <c r="E138" s="52">
        <v>42930</v>
      </c>
      <c r="F138" s="52">
        <v>44570</v>
      </c>
      <c r="G138" s="52">
        <v>46520</v>
      </c>
      <c r="H138" s="52">
        <v>49680</v>
      </c>
      <c r="I138" s="23">
        <v>0</v>
      </c>
      <c r="J138" s="47">
        <f t="shared" si="16"/>
        <v>3.0227329502872845E-2</v>
      </c>
      <c r="K138" s="47">
        <f t="shared" si="10"/>
        <v>7.2445665750686991E-2</v>
      </c>
      <c r="L138" s="47">
        <f t="shared" si="11"/>
        <v>0.11341493879590307</v>
      </c>
      <c r="M138" s="47">
        <f t="shared" si="12"/>
        <v>0.16212840369722709</v>
      </c>
      <c r="N138" s="47">
        <f t="shared" si="13"/>
        <v>0.24106919810142394</v>
      </c>
      <c r="O138" s="45">
        <f t="shared" si="18"/>
        <v>9650</v>
      </c>
      <c r="P138" s="23">
        <f t="shared" si="19"/>
        <v>0.24106919810142394</v>
      </c>
      <c r="Q138" s="46">
        <f t="shared" si="20"/>
        <v>2.1832236814359085E-2</v>
      </c>
    </row>
    <row r="139" spans="1:17" hidden="1" x14ac:dyDescent="0.25">
      <c r="A139" s="21" t="s">
        <v>229</v>
      </c>
      <c r="B139" s="43" t="s">
        <v>114</v>
      </c>
      <c r="C139" s="52">
        <v>38640</v>
      </c>
      <c r="D139" s="52">
        <v>39520</v>
      </c>
      <c r="E139" s="52">
        <v>40880</v>
      </c>
      <c r="F139" s="52">
        <v>42410</v>
      </c>
      <c r="G139" s="52">
        <v>44020</v>
      </c>
      <c r="H139" s="52">
        <v>48170</v>
      </c>
      <c r="I139" s="23">
        <v>0</v>
      </c>
      <c r="J139" s="47">
        <f t="shared" si="16"/>
        <v>2.2774327122153208E-2</v>
      </c>
      <c r="K139" s="47">
        <f t="shared" si="10"/>
        <v>5.7971014492753624E-2</v>
      </c>
      <c r="L139" s="47">
        <f t="shared" si="11"/>
        <v>9.7567287784679088E-2</v>
      </c>
      <c r="M139" s="47">
        <f t="shared" si="12"/>
        <v>0.13923395445134576</v>
      </c>
      <c r="N139" s="47">
        <f t="shared" si="13"/>
        <v>0.24663561076604554</v>
      </c>
      <c r="O139" s="45">
        <f t="shared" si="18"/>
        <v>9530</v>
      </c>
      <c r="P139" s="23">
        <f t="shared" si="19"/>
        <v>0.24663561076604554</v>
      </c>
      <c r="Q139" s="46">
        <f t="shared" si="20"/>
        <v>2.2289624064387725E-2</v>
      </c>
    </row>
    <row r="140" spans="1:17" hidden="1" x14ac:dyDescent="0.25">
      <c r="A140" s="21" t="s">
        <v>229</v>
      </c>
      <c r="B140" s="43" t="s">
        <v>115</v>
      </c>
      <c r="C140" s="52">
        <v>38780</v>
      </c>
      <c r="D140" s="52">
        <v>39510</v>
      </c>
      <c r="E140" s="52">
        <v>40810</v>
      </c>
      <c r="F140" s="52">
        <v>41590</v>
      </c>
      <c r="G140" s="52">
        <v>44170</v>
      </c>
      <c r="H140" s="52">
        <v>47740</v>
      </c>
      <c r="I140" s="23">
        <v>0</v>
      </c>
      <c r="J140" s="47">
        <f t="shared" si="16"/>
        <v>1.8824136152656008E-2</v>
      </c>
      <c r="K140" s="47">
        <f t="shared" si="10"/>
        <v>5.2346570397111915E-2</v>
      </c>
      <c r="L140" s="47">
        <f t="shared" si="11"/>
        <v>7.2460030943785461E-2</v>
      </c>
      <c r="M140" s="47">
        <f t="shared" si="12"/>
        <v>0.13898916967509026</v>
      </c>
      <c r="N140" s="47">
        <f t="shared" si="13"/>
        <v>0.23104693140794225</v>
      </c>
      <c r="O140" s="45">
        <f t="shared" si="18"/>
        <v>8960</v>
      </c>
      <c r="P140" s="23">
        <f t="shared" si="19"/>
        <v>0.23104693140794225</v>
      </c>
      <c r="Q140" s="46">
        <f t="shared" si="20"/>
        <v>2.1004041051555289E-2</v>
      </c>
    </row>
    <row r="141" spans="1:17" hidden="1" x14ac:dyDescent="0.25">
      <c r="A141" s="21" t="s">
        <v>229</v>
      </c>
      <c r="B141" s="43" t="s">
        <v>83</v>
      </c>
      <c r="C141" s="52">
        <v>40190</v>
      </c>
      <c r="D141" s="52">
        <v>41440</v>
      </c>
      <c r="E141" s="52">
        <v>43260</v>
      </c>
      <c r="F141" s="52">
        <v>45300</v>
      </c>
      <c r="G141" s="52">
        <v>48470</v>
      </c>
      <c r="H141" s="52">
        <v>53230</v>
      </c>
      <c r="I141" s="23">
        <v>0</v>
      </c>
      <c r="J141" s="47">
        <f t="shared" si="16"/>
        <v>3.1102264244837023E-2</v>
      </c>
      <c r="K141" s="47">
        <f t="shared" si="10"/>
        <v>7.6387160985319738E-2</v>
      </c>
      <c r="L141" s="47">
        <f t="shared" si="11"/>
        <v>0.12714605623289377</v>
      </c>
      <c r="M141" s="47">
        <f t="shared" si="12"/>
        <v>0.20602139835780045</v>
      </c>
      <c r="N141" s="47">
        <f t="shared" si="13"/>
        <v>0.32445882060213982</v>
      </c>
      <c r="O141" s="45">
        <f t="shared" si="18"/>
        <v>13040</v>
      </c>
      <c r="P141" s="23">
        <f t="shared" si="19"/>
        <v>0.32445882060213982</v>
      </c>
      <c r="Q141" s="46">
        <f t="shared" si="20"/>
        <v>2.8498934229235218E-2</v>
      </c>
    </row>
    <row r="142" spans="1:17" hidden="1" x14ac:dyDescent="0.25">
      <c r="A142" s="21" t="s">
        <v>229</v>
      </c>
      <c r="B142" s="43" t="s">
        <v>91</v>
      </c>
      <c r="C142" s="52">
        <v>51860</v>
      </c>
      <c r="D142" s="52">
        <v>52850</v>
      </c>
      <c r="E142" s="52">
        <v>54630</v>
      </c>
      <c r="F142" s="52">
        <v>57270</v>
      </c>
      <c r="G142" s="52">
        <v>60230</v>
      </c>
      <c r="H142" s="52">
        <v>65900</v>
      </c>
      <c r="I142" s="23">
        <v>0</v>
      </c>
      <c r="J142" s="47">
        <f t="shared" si="16"/>
        <v>1.9089857308137292E-2</v>
      </c>
      <c r="K142" s="47">
        <f t="shared" si="10"/>
        <v>5.3413035094485153E-2</v>
      </c>
      <c r="L142" s="47">
        <f t="shared" si="11"/>
        <v>0.10431932124951793</v>
      </c>
      <c r="M142" s="47">
        <f t="shared" si="12"/>
        <v>0.16139606633243347</v>
      </c>
      <c r="N142" s="47">
        <f t="shared" si="13"/>
        <v>0.27072888546085616</v>
      </c>
      <c r="O142" s="45">
        <f t="shared" si="18"/>
        <v>14040</v>
      </c>
      <c r="P142" s="23">
        <f t="shared" si="19"/>
        <v>0.27072888546085616</v>
      </c>
      <c r="Q142" s="46">
        <f t="shared" si="20"/>
        <v>2.4248390592067848E-2</v>
      </c>
    </row>
    <row r="143" spans="1:17" hidden="1" x14ac:dyDescent="0.25">
      <c r="A143" s="21" t="s">
        <v>229</v>
      </c>
      <c r="B143" s="43" t="s">
        <v>84</v>
      </c>
      <c r="C143" s="52">
        <v>54740</v>
      </c>
      <c r="D143" s="52">
        <v>56410</v>
      </c>
      <c r="E143" s="52">
        <v>59010</v>
      </c>
      <c r="F143" s="52">
        <v>62110</v>
      </c>
      <c r="G143" s="52">
        <v>65680</v>
      </c>
      <c r="H143" s="52">
        <v>72940</v>
      </c>
      <c r="I143" s="23">
        <v>0</v>
      </c>
      <c r="J143" s="47">
        <f t="shared" si="16"/>
        <v>3.0507855316039459E-2</v>
      </c>
      <c r="K143" s="47">
        <f t="shared" si="10"/>
        <v>7.8005115089514063E-2</v>
      </c>
      <c r="L143" s="47">
        <f t="shared" si="11"/>
        <v>0.13463646328096457</v>
      </c>
      <c r="M143" s="47">
        <f t="shared" si="12"/>
        <v>0.19985385458531238</v>
      </c>
      <c r="N143" s="47">
        <f t="shared" si="13"/>
        <v>0.33248081841432225</v>
      </c>
      <c r="O143" s="45">
        <f t="shared" si="18"/>
        <v>18200</v>
      </c>
      <c r="P143" s="23">
        <f t="shared" si="19"/>
        <v>0.33248081841432225</v>
      </c>
      <c r="Q143" s="46">
        <f t="shared" si="20"/>
        <v>2.9120185291472422E-2</v>
      </c>
    </row>
    <row r="144" spans="1:17" hidden="1" x14ac:dyDescent="0.25">
      <c r="A144" s="21" t="s">
        <v>229</v>
      </c>
      <c r="B144" s="43" t="s">
        <v>98</v>
      </c>
      <c r="C144" s="52">
        <v>43700</v>
      </c>
      <c r="D144" s="52">
        <v>44540</v>
      </c>
      <c r="E144" s="52">
        <v>46310</v>
      </c>
      <c r="F144" s="52">
        <v>48300</v>
      </c>
      <c r="G144" s="52">
        <v>50780</v>
      </c>
      <c r="H144" s="52">
        <v>55160</v>
      </c>
      <c r="I144" s="23">
        <v>0</v>
      </c>
      <c r="J144" s="47">
        <f t="shared" si="16"/>
        <v>1.9221967963386728E-2</v>
      </c>
      <c r="K144" s="47">
        <f t="shared" si="10"/>
        <v>5.9725400457665903E-2</v>
      </c>
      <c r="L144" s="47">
        <f t="shared" si="11"/>
        <v>0.10526315789473684</v>
      </c>
      <c r="M144" s="47">
        <f t="shared" si="12"/>
        <v>0.16201372997711672</v>
      </c>
      <c r="N144" s="47">
        <f t="shared" si="13"/>
        <v>0.26224256292906178</v>
      </c>
      <c r="O144" s="45">
        <f t="shared" si="18"/>
        <v>11460</v>
      </c>
      <c r="P144" s="23">
        <f t="shared" si="19"/>
        <v>0.26224256292906178</v>
      </c>
      <c r="Q144" s="46">
        <f t="shared" si="20"/>
        <v>2.3562301279870468E-2</v>
      </c>
    </row>
    <row r="145" spans="1:17" hidden="1" x14ac:dyDescent="0.25">
      <c r="A145" s="21" t="s">
        <v>229</v>
      </c>
      <c r="B145" s="43" t="s">
        <v>104</v>
      </c>
      <c r="C145" s="52">
        <v>46150</v>
      </c>
      <c r="D145" s="52">
        <v>47370</v>
      </c>
      <c r="E145" s="52">
        <v>49740</v>
      </c>
      <c r="F145" s="52">
        <v>52730</v>
      </c>
      <c r="G145" s="52">
        <v>55890</v>
      </c>
      <c r="H145" s="52">
        <v>60480</v>
      </c>
      <c r="I145" s="23">
        <v>0</v>
      </c>
      <c r="J145" s="47">
        <f t="shared" si="16"/>
        <v>2.6435536294691225E-2</v>
      </c>
      <c r="K145" s="47">
        <f t="shared" ref="K145:K208" si="21">(E145-C145)/C145</f>
        <v>7.7789815817984831E-2</v>
      </c>
      <c r="L145" s="47">
        <f t="shared" ref="L145:L208" si="22">(F145-C145)/C145</f>
        <v>0.14257854821235103</v>
      </c>
      <c r="M145" s="47">
        <f t="shared" ref="M145:M208" si="23">(G145-C145)/C145</f>
        <v>0.21105092091007585</v>
      </c>
      <c r="N145" s="47">
        <f t="shared" ref="N145:N208" si="24">(H145-C145)/C145</f>
        <v>0.31050920910075841</v>
      </c>
      <c r="O145" s="45">
        <f t="shared" si="18"/>
        <v>14330</v>
      </c>
      <c r="P145" s="23">
        <f t="shared" si="19"/>
        <v>0.31050920910075841</v>
      </c>
      <c r="Q145" s="46">
        <f t="shared" si="20"/>
        <v>2.7410518617385415E-2</v>
      </c>
    </row>
    <row r="146" spans="1:17" hidden="1" x14ac:dyDescent="0.25">
      <c r="A146" s="21" t="s">
        <v>229</v>
      </c>
      <c r="B146" s="43" t="s">
        <v>116</v>
      </c>
      <c r="C146" s="52">
        <v>34770</v>
      </c>
      <c r="D146" s="52">
        <v>36070</v>
      </c>
      <c r="E146" s="52">
        <v>37620</v>
      </c>
      <c r="F146" s="52">
        <v>38910</v>
      </c>
      <c r="G146" s="52">
        <v>40090</v>
      </c>
      <c r="H146" s="52">
        <v>42700</v>
      </c>
      <c r="I146" s="23">
        <v>0</v>
      </c>
      <c r="J146" s="47">
        <f t="shared" si="16"/>
        <v>3.738855335058959E-2</v>
      </c>
      <c r="K146" s="47">
        <f t="shared" si="21"/>
        <v>8.1967213114754092E-2</v>
      </c>
      <c r="L146" s="47">
        <f t="shared" si="22"/>
        <v>0.11906816220880069</v>
      </c>
      <c r="M146" s="47">
        <f t="shared" si="23"/>
        <v>0.15300546448087432</v>
      </c>
      <c r="N146" s="47">
        <f t="shared" si="24"/>
        <v>0.22807017543859648</v>
      </c>
      <c r="O146" s="45">
        <f t="shared" ref="O146:O209" si="25">H146-C146</f>
        <v>7930</v>
      </c>
      <c r="P146" s="23">
        <f t="shared" ref="P146:P209" si="26">O146/C146</f>
        <v>0.22807017543859648</v>
      </c>
      <c r="Q146" s="46">
        <f t="shared" si="20"/>
        <v>2.0756886210892223E-2</v>
      </c>
    </row>
    <row r="147" spans="1:17" hidden="1" x14ac:dyDescent="0.25">
      <c r="A147" s="21" t="s">
        <v>229</v>
      </c>
      <c r="B147" s="43" t="s">
        <v>105</v>
      </c>
      <c r="C147" s="52">
        <v>40500</v>
      </c>
      <c r="D147" s="52">
        <v>42020</v>
      </c>
      <c r="E147" s="52">
        <v>43640</v>
      </c>
      <c r="F147" s="52">
        <v>45520</v>
      </c>
      <c r="G147" s="52">
        <v>47820</v>
      </c>
      <c r="H147" s="52">
        <v>51390</v>
      </c>
      <c r="I147" s="23">
        <v>0</v>
      </c>
      <c r="J147" s="47">
        <f t="shared" ref="J147:J210" si="27">(D147-C147)/C147</f>
        <v>3.7530864197530864E-2</v>
      </c>
      <c r="K147" s="47">
        <f t="shared" si="21"/>
        <v>7.7530864197530858E-2</v>
      </c>
      <c r="L147" s="47">
        <f t="shared" si="22"/>
        <v>0.12395061728395061</v>
      </c>
      <c r="M147" s="47">
        <f t="shared" si="23"/>
        <v>0.18074074074074073</v>
      </c>
      <c r="N147" s="47">
        <f t="shared" si="24"/>
        <v>0.2688888888888889</v>
      </c>
      <c r="O147" s="45">
        <f t="shared" si="25"/>
        <v>10890</v>
      </c>
      <c r="P147" s="23">
        <f t="shared" si="26"/>
        <v>0.2688888888888889</v>
      </c>
      <c r="Q147" s="46">
        <f t="shared" si="20"/>
        <v>2.4099984218526549E-2</v>
      </c>
    </row>
    <row r="148" spans="1:17" hidden="1" x14ac:dyDescent="0.25">
      <c r="A148" s="21" t="s">
        <v>229</v>
      </c>
      <c r="B148" s="43" t="s">
        <v>130</v>
      </c>
      <c r="C148" s="52">
        <v>36840</v>
      </c>
      <c r="D148" s="52">
        <v>39090</v>
      </c>
      <c r="E148" s="52">
        <v>40620</v>
      </c>
      <c r="F148" s="52">
        <v>42400</v>
      </c>
      <c r="G148" s="52">
        <v>45370</v>
      </c>
      <c r="H148" s="52">
        <v>49340</v>
      </c>
      <c r="I148" s="23">
        <v>0</v>
      </c>
      <c r="J148" s="47">
        <f t="shared" si="27"/>
        <v>6.1074918566775244E-2</v>
      </c>
      <c r="K148" s="47">
        <f t="shared" si="21"/>
        <v>0.10260586319218241</v>
      </c>
      <c r="L148" s="47">
        <f t="shared" si="22"/>
        <v>0.15092290988056462</v>
      </c>
      <c r="M148" s="47">
        <f t="shared" si="23"/>
        <v>0.23154180238870792</v>
      </c>
      <c r="N148" s="47">
        <f t="shared" si="24"/>
        <v>0.33930510314875134</v>
      </c>
      <c r="O148" s="45">
        <f t="shared" si="25"/>
        <v>12500</v>
      </c>
      <c r="P148" s="23">
        <f t="shared" si="26"/>
        <v>0.33930510314875134</v>
      </c>
      <c r="Q148" s="46">
        <f t="shared" si="20"/>
        <v>2.9646037195926178E-2</v>
      </c>
    </row>
    <row r="149" spans="1:17" hidden="1" x14ac:dyDescent="0.25">
      <c r="A149" s="21" t="s">
        <v>229</v>
      </c>
      <c r="B149" s="43" t="s">
        <v>106</v>
      </c>
      <c r="C149" s="52">
        <v>39140</v>
      </c>
      <c r="D149" s="52">
        <v>40210</v>
      </c>
      <c r="E149" s="52">
        <v>42630</v>
      </c>
      <c r="F149" s="52">
        <v>45530</v>
      </c>
      <c r="G149" s="52">
        <v>48250</v>
      </c>
      <c r="H149" s="52">
        <v>52110</v>
      </c>
      <c r="I149" s="23">
        <v>0</v>
      </c>
      <c r="J149" s="47">
        <f t="shared" si="27"/>
        <v>2.7337761880429228E-2</v>
      </c>
      <c r="K149" s="47">
        <f t="shared" si="21"/>
        <v>8.9167092488502811E-2</v>
      </c>
      <c r="L149" s="47">
        <f t="shared" si="22"/>
        <v>0.16326009197751662</v>
      </c>
      <c r="M149" s="47">
        <f t="shared" si="23"/>
        <v>0.23275421563617782</v>
      </c>
      <c r="N149" s="47">
        <f t="shared" si="24"/>
        <v>0.33137455288707207</v>
      </c>
      <c r="O149" s="45">
        <f t="shared" si="25"/>
        <v>12970</v>
      </c>
      <c r="P149" s="23">
        <f t="shared" si="26"/>
        <v>0.33137455288707207</v>
      </c>
      <c r="Q149" s="46">
        <f t="shared" si="20"/>
        <v>2.9034712710358734E-2</v>
      </c>
    </row>
    <row r="150" spans="1:17" hidden="1" x14ac:dyDescent="0.25">
      <c r="A150" s="21" t="s">
        <v>229</v>
      </c>
      <c r="B150" s="43" t="s">
        <v>137</v>
      </c>
      <c r="C150" s="52">
        <v>41860</v>
      </c>
      <c r="D150" s="52">
        <v>42220</v>
      </c>
      <c r="E150" s="52">
        <v>42800</v>
      </c>
      <c r="F150" s="52">
        <v>45040</v>
      </c>
      <c r="G150" s="52">
        <v>47210</v>
      </c>
      <c r="H150" s="52">
        <v>51080</v>
      </c>
      <c r="I150" s="23">
        <v>0</v>
      </c>
      <c r="J150" s="47">
        <f t="shared" si="27"/>
        <v>8.600095556617296E-3</v>
      </c>
      <c r="K150" s="47">
        <f t="shared" si="21"/>
        <v>2.2455805064500716E-2</v>
      </c>
      <c r="L150" s="47">
        <f t="shared" si="22"/>
        <v>7.5967510750119441E-2</v>
      </c>
      <c r="M150" s="47">
        <f t="shared" si="23"/>
        <v>0.12780697563306259</v>
      </c>
      <c r="N150" s="47">
        <f t="shared" si="24"/>
        <v>0.22025800286669853</v>
      </c>
      <c r="O150" s="45">
        <f t="shared" si="25"/>
        <v>9220</v>
      </c>
      <c r="P150" s="23">
        <f t="shared" si="26"/>
        <v>0.22025800286669853</v>
      </c>
      <c r="Q150" s="46">
        <f t="shared" si="20"/>
        <v>2.0105681675272047E-2</v>
      </c>
    </row>
    <row r="151" spans="1:17" hidden="1" x14ac:dyDescent="0.25">
      <c r="A151" s="21" t="s">
        <v>229</v>
      </c>
      <c r="B151" s="43" t="s">
        <v>85</v>
      </c>
      <c r="C151" s="52">
        <v>45220</v>
      </c>
      <c r="D151" s="52">
        <v>46210</v>
      </c>
      <c r="E151" s="52">
        <v>48710</v>
      </c>
      <c r="F151" s="52">
        <v>51040</v>
      </c>
      <c r="G151" s="52">
        <v>53950</v>
      </c>
      <c r="H151" s="52">
        <v>59270</v>
      </c>
      <c r="I151" s="23">
        <v>0</v>
      </c>
      <c r="J151" s="47">
        <f t="shared" si="27"/>
        <v>2.189296771340115E-2</v>
      </c>
      <c r="K151" s="47">
        <f t="shared" si="21"/>
        <v>7.7178239716939406E-2</v>
      </c>
      <c r="L151" s="47">
        <f t="shared" si="22"/>
        <v>0.12870411322423705</v>
      </c>
      <c r="M151" s="47">
        <f t="shared" si="23"/>
        <v>0.1930561698363556</v>
      </c>
      <c r="N151" s="47">
        <f t="shared" si="24"/>
        <v>0.31070322865988503</v>
      </c>
      <c r="O151" s="45">
        <f t="shared" si="25"/>
        <v>14050</v>
      </c>
      <c r="P151" s="23">
        <f t="shared" si="26"/>
        <v>0.31070322865988503</v>
      </c>
      <c r="Q151" s="46">
        <f t="shared" si="20"/>
        <v>2.7425728312627351E-2</v>
      </c>
    </row>
    <row r="152" spans="1:17" hidden="1" x14ac:dyDescent="0.25">
      <c r="A152" s="21" t="s">
        <v>229</v>
      </c>
      <c r="B152" s="43" t="s">
        <v>92</v>
      </c>
      <c r="C152" s="52">
        <v>51540</v>
      </c>
      <c r="D152" s="52">
        <v>52800</v>
      </c>
      <c r="E152" s="52">
        <v>54950</v>
      </c>
      <c r="F152" s="52">
        <v>56970</v>
      </c>
      <c r="G152" s="52">
        <v>59980</v>
      </c>
      <c r="H152" s="52">
        <v>67120</v>
      </c>
      <c r="I152" s="23">
        <v>0</v>
      </c>
      <c r="J152" s="47">
        <f t="shared" si="27"/>
        <v>2.4447031431897557E-2</v>
      </c>
      <c r="K152" s="47">
        <f t="shared" si="21"/>
        <v>6.6162204113310044E-2</v>
      </c>
      <c r="L152" s="47">
        <f t="shared" si="22"/>
        <v>0.10535506402793947</v>
      </c>
      <c r="M152" s="47">
        <f t="shared" si="23"/>
        <v>0.16375630578191697</v>
      </c>
      <c r="N152" s="47">
        <f t="shared" si="24"/>
        <v>0.30228948389600313</v>
      </c>
      <c r="O152" s="45">
        <f t="shared" si="25"/>
        <v>15580</v>
      </c>
      <c r="P152" s="23">
        <f t="shared" si="26"/>
        <v>0.30228948389600313</v>
      </c>
      <c r="Q152" s="46">
        <f t="shared" si="20"/>
        <v>2.6764284079992651E-2</v>
      </c>
    </row>
    <row r="153" spans="1:17" hidden="1" x14ac:dyDescent="0.25">
      <c r="A153" s="21" t="s">
        <v>229</v>
      </c>
      <c r="B153" s="43" t="s">
        <v>124</v>
      </c>
      <c r="C153" s="52">
        <v>40790</v>
      </c>
      <c r="D153" s="52">
        <v>41470</v>
      </c>
      <c r="E153" s="52">
        <v>43170</v>
      </c>
      <c r="F153" s="52">
        <v>44840</v>
      </c>
      <c r="G153" s="52">
        <v>47040</v>
      </c>
      <c r="H153" s="52">
        <v>51860</v>
      </c>
      <c r="I153" s="23">
        <v>0</v>
      </c>
      <c r="J153" s="47">
        <f t="shared" si="27"/>
        <v>1.6670752635449867E-2</v>
      </c>
      <c r="K153" s="47">
        <f t="shared" si="21"/>
        <v>5.8347634224074525E-2</v>
      </c>
      <c r="L153" s="47">
        <f t="shared" si="22"/>
        <v>9.9289041431723457E-2</v>
      </c>
      <c r="M153" s="47">
        <f t="shared" si="23"/>
        <v>0.15322382936994361</v>
      </c>
      <c r="N153" s="47">
        <f t="shared" si="24"/>
        <v>0.27139004658004412</v>
      </c>
      <c r="O153" s="45">
        <f t="shared" si="25"/>
        <v>11070</v>
      </c>
      <c r="P153" s="23">
        <f t="shared" si="26"/>
        <v>0.27139004658004412</v>
      </c>
      <c r="Q153" s="46">
        <f t="shared" si="20"/>
        <v>2.4301669833405759E-2</v>
      </c>
    </row>
    <row r="154" spans="1:17" hidden="1" x14ac:dyDescent="0.25">
      <c r="A154" s="21" t="s">
        <v>229</v>
      </c>
      <c r="B154" s="43" t="s">
        <v>93</v>
      </c>
      <c r="C154" s="52">
        <v>52810</v>
      </c>
      <c r="D154" s="52">
        <v>54580</v>
      </c>
      <c r="E154" s="52">
        <v>57030</v>
      </c>
      <c r="F154" s="52">
        <v>60100</v>
      </c>
      <c r="G154" s="52">
        <v>63970</v>
      </c>
      <c r="H154" s="52">
        <v>70460</v>
      </c>
      <c r="I154" s="23">
        <v>0</v>
      </c>
      <c r="J154" s="47">
        <f t="shared" si="27"/>
        <v>3.3516379473584546E-2</v>
      </c>
      <c r="K154" s="47">
        <f t="shared" si="21"/>
        <v>7.990910812346147E-2</v>
      </c>
      <c r="L154" s="47">
        <f t="shared" si="22"/>
        <v>0.13804203749289906</v>
      </c>
      <c r="M154" s="47">
        <f t="shared" si="23"/>
        <v>0.2113236129520924</v>
      </c>
      <c r="N154" s="47">
        <f t="shared" si="24"/>
        <v>0.33421700435523577</v>
      </c>
      <c r="O154" s="45">
        <f t="shared" si="25"/>
        <v>17650</v>
      </c>
      <c r="P154" s="23">
        <f t="shared" si="26"/>
        <v>0.33421700435523577</v>
      </c>
      <c r="Q154" s="46">
        <f t="shared" ref="Q154:Q217" si="28">_xlfn.RRI(10,C154,H154)</f>
        <v>2.9254198269442977E-2</v>
      </c>
    </row>
    <row r="155" spans="1:17" hidden="1" x14ac:dyDescent="0.25">
      <c r="A155" s="21" t="s">
        <v>229</v>
      </c>
      <c r="B155" s="43" t="s">
        <v>117</v>
      </c>
      <c r="C155" s="52">
        <v>41250</v>
      </c>
      <c r="D155" s="52">
        <v>42420</v>
      </c>
      <c r="E155" s="52">
        <v>44170</v>
      </c>
      <c r="F155" s="52">
        <v>46080</v>
      </c>
      <c r="G155" s="52">
        <v>48550</v>
      </c>
      <c r="H155" s="52">
        <v>53100</v>
      </c>
      <c r="I155" s="23">
        <v>0</v>
      </c>
      <c r="J155" s="47">
        <f t="shared" si="27"/>
        <v>2.8363636363636365E-2</v>
      </c>
      <c r="K155" s="47">
        <f t="shared" si="21"/>
        <v>7.0787878787878789E-2</v>
      </c>
      <c r="L155" s="47">
        <f t="shared" si="22"/>
        <v>0.11709090909090909</v>
      </c>
      <c r="M155" s="47">
        <f t="shared" si="23"/>
        <v>0.17696969696969697</v>
      </c>
      <c r="N155" s="47">
        <f t="shared" si="24"/>
        <v>0.28727272727272729</v>
      </c>
      <c r="O155" s="45">
        <f t="shared" si="25"/>
        <v>11850</v>
      </c>
      <c r="P155" s="23">
        <f t="shared" si="26"/>
        <v>0.28727272727272729</v>
      </c>
      <c r="Q155" s="46">
        <f t="shared" si="28"/>
        <v>2.5574128912439154E-2</v>
      </c>
    </row>
    <row r="156" spans="1:17" hidden="1" x14ac:dyDescent="0.25">
      <c r="A156" s="21" t="s">
        <v>229</v>
      </c>
      <c r="B156" s="43" t="s">
        <v>107</v>
      </c>
      <c r="C156" s="52">
        <v>38870</v>
      </c>
      <c r="D156" s="52">
        <v>42410</v>
      </c>
      <c r="E156" s="52">
        <v>45660</v>
      </c>
      <c r="F156" s="52">
        <v>48130</v>
      </c>
      <c r="G156" s="52">
        <v>50430</v>
      </c>
      <c r="H156" s="52">
        <v>53380</v>
      </c>
      <c r="I156" s="23">
        <v>0</v>
      </c>
      <c r="J156" s="47">
        <f t="shared" si="27"/>
        <v>9.1072806791870339E-2</v>
      </c>
      <c r="K156" s="47">
        <f t="shared" si="21"/>
        <v>0.17468484692564959</v>
      </c>
      <c r="L156" s="47">
        <f t="shared" si="22"/>
        <v>0.23822999742732184</v>
      </c>
      <c r="M156" s="47">
        <f t="shared" si="23"/>
        <v>0.29740159506045794</v>
      </c>
      <c r="N156" s="47">
        <f t="shared" si="24"/>
        <v>0.3732956007203499</v>
      </c>
      <c r="O156" s="45">
        <f t="shared" si="25"/>
        <v>14510</v>
      </c>
      <c r="P156" s="23">
        <f t="shared" si="26"/>
        <v>0.3732956007203499</v>
      </c>
      <c r="Q156" s="46">
        <f t="shared" si="28"/>
        <v>3.2229823969942784E-2</v>
      </c>
    </row>
    <row r="157" spans="1:17" hidden="1" x14ac:dyDescent="0.25">
      <c r="A157" s="21" t="s">
        <v>229</v>
      </c>
      <c r="B157" s="43" t="s">
        <v>99</v>
      </c>
      <c r="C157" s="52">
        <v>41590</v>
      </c>
      <c r="D157" s="52">
        <v>43170</v>
      </c>
      <c r="E157" s="52">
        <v>44750</v>
      </c>
      <c r="F157" s="52">
        <v>46950</v>
      </c>
      <c r="G157" s="52">
        <v>49430</v>
      </c>
      <c r="H157" s="52">
        <v>53170</v>
      </c>
      <c r="I157" s="23">
        <v>0</v>
      </c>
      <c r="J157" s="47">
        <f t="shared" si="27"/>
        <v>3.7989901418610243E-2</v>
      </c>
      <c r="K157" s="47">
        <f t="shared" si="21"/>
        <v>7.5979802837220486E-2</v>
      </c>
      <c r="L157" s="47">
        <f t="shared" si="22"/>
        <v>0.12887713392642461</v>
      </c>
      <c r="M157" s="47">
        <f t="shared" si="23"/>
        <v>0.18850685260880018</v>
      </c>
      <c r="N157" s="47">
        <f t="shared" si="24"/>
        <v>0.27843231546044722</v>
      </c>
      <c r="O157" s="45">
        <f t="shared" si="25"/>
        <v>11580</v>
      </c>
      <c r="P157" s="23">
        <f t="shared" si="26"/>
        <v>0.27843231546044722</v>
      </c>
      <c r="Q157" s="46">
        <f t="shared" si="28"/>
        <v>2.4867624454095516E-2</v>
      </c>
    </row>
    <row r="158" spans="1:17" hidden="1" x14ac:dyDescent="0.25">
      <c r="A158" s="21" t="s">
        <v>229</v>
      </c>
      <c r="B158" s="43" t="s">
        <v>125</v>
      </c>
      <c r="C158" s="52">
        <v>38190</v>
      </c>
      <c r="D158" s="52">
        <v>39940</v>
      </c>
      <c r="E158" s="52">
        <v>41820</v>
      </c>
      <c r="F158" s="52">
        <v>43340</v>
      </c>
      <c r="G158" s="52">
        <v>45620</v>
      </c>
      <c r="H158" s="52">
        <v>48360</v>
      </c>
      <c r="I158" s="23">
        <v>0</v>
      </c>
      <c r="J158" s="47">
        <f t="shared" si="27"/>
        <v>4.5823514008902853E-2</v>
      </c>
      <c r="K158" s="47">
        <f t="shared" si="21"/>
        <v>9.5051060487038486E-2</v>
      </c>
      <c r="L158" s="47">
        <f t="shared" si="22"/>
        <v>0.13485205551191412</v>
      </c>
      <c r="M158" s="47">
        <f t="shared" si="23"/>
        <v>0.19455354804922756</v>
      </c>
      <c r="N158" s="47">
        <f t="shared" si="24"/>
        <v>0.26630007855459542</v>
      </c>
      <c r="O158" s="45">
        <f t="shared" si="25"/>
        <v>10170</v>
      </c>
      <c r="P158" s="23">
        <f t="shared" si="26"/>
        <v>0.26630007855459542</v>
      </c>
      <c r="Q158" s="46">
        <f t="shared" si="28"/>
        <v>2.3890853390906353E-2</v>
      </c>
    </row>
    <row r="159" spans="1:17" hidden="1" x14ac:dyDescent="0.25">
      <c r="A159" s="21" t="s">
        <v>229</v>
      </c>
      <c r="B159" s="43" t="s">
        <v>138</v>
      </c>
      <c r="C159" s="52">
        <v>44290</v>
      </c>
      <c r="D159" s="52">
        <v>45780</v>
      </c>
      <c r="E159" s="52">
        <v>48100</v>
      </c>
      <c r="F159" s="52">
        <v>51010</v>
      </c>
      <c r="G159" s="52">
        <v>53890</v>
      </c>
      <c r="H159" s="52">
        <v>59070</v>
      </c>
      <c r="I159" s="23">
        <v>0</v>
      </c>
      <c r="J159" s="47">
        <f t="shared" si="27"/>
        <v>3.3641905622036575E-2</v>
      </c>
      <c r="K159" s="47">
        <f t="shared" si="21"/>
        <v>8.6023933167757957E-2</v>
      </c>
      <c r="L159" s="47">
        <f t="shared" si="22"/>
        <v>0.15172725220139988</v>
      </c>
      <c r="M159" s="47">
        <f t="shared" si="23"/>
        <v>0.21675321743057124</v>
      </c>
      <c r="N159" s="47">
        <f t="shared" si="24"/>
        <v>0.33370964100248363</v>
      </c>
      <c r="O159" s="45">
        <f t="shared" si="25"/>
        <v>14780</v>
      </c>
      <c r="P159" s="23">
        <f t="shared" si="26"/>
        <v>0.33370964100248363</v>
      </c>
      <c r="Q159" s="46">
        <f t="shared" si="28"/>
        <v>2.9215052070477254E-2</v>
      </c>
    </row>
    <row r="160" spans="1:17" hidden="1" x14ac:dyDescent="0.25">
      <c r="A160" s="21" t="s">
        <v>229</v>
      </c>
      <c r="B160" s="43" t="s">
        <v>94</v>
      </c>
      <c r="C160" s="52">
        <v>44070</v>
      </c>
      <c r="D160" s="52">
        <v>45280</v>
      </c>
      <c r="E160" s="52">
        <v>46550</v>
      </c>
      <c r="F160" s="52">
        <v>48760</v>
      </c>
      <c r="G160" s="52">
        <v>51340</v>
      </c>
      <c r="H160" s="52">
        <v>55490</v>
      </c>
      <c r="I160" s="23">
        <v>0</v>
      </c>
      <c r="J160" s="47">
        <f t="shared" si="27"/>
        <v>2.7456319491717722E-2</v>
      </c>
      <c r="K160" s="47">
        <f t="shared" si="21"/>
        <v>5.6274109371454502E-2</v>
      </c>
      <c r="L160" s="47">
        <f t="shared" si="22"/>
        <v>0.10642160199682324</v>
      </c>
      <c r="M160" s="47">
        <f t="shared" si="23"/>
        <v>0.16496482868164283</v>
      </c>
      <c r="N160" s="47">
        <f t="shared" si="24"/>
        <v>0.25913319718629452</v>
      </c>
      <c r="O160" s="45">
        <f t="shared" si="25"/>
        <v>11420</v>
      </c>
      <c r="P160" s="23">
        <f t="shared" si="26"/>
        <v>0.25913319718629452</v>
      </c>
      <c r="Q160" s="46">
        <f t="shared" si="28"/>
        <v>2.3309880457219823E-2</v>
      </c>
    </row>
    <row r="161" spans="1:17" hidden="1" x14ac:dyDescent="0.25">
      <c r="A161" s="21" t="s">
        <v>229</v>
      </c>
      <c r="B161" s="43" t="s">
        <v>86</v>
      </c>
      <c r="C161" s="52">
        <v>47390</v>
      </c>
      <c r="D161" s="52">
        <v>48820</v>
      </c>
      <c r="E161" s="52">
        <v>50780</v>
      </c>
      <c r="F161" s="52">
        <v>53110</v>
      </c>
      <c r="G161" s="52">
        <v>57220</v>
      </c>
      <c r="H161" s="52">
        <v>62120</v>
      </c>
      <c r="I161" s="23">
        <v>0</v>
      </c>
      <c r="J161" s="47">
        <f t="shared" si="27"/>
        <v>3.0175142435112892E-2</v>
      </c>
      <c r="K161" s="47">
        <f t="shared" si="21"/>
        <v>7.1534078919603297E-2</v>
      </c>
      <c r="L161" s="47">
        <f t="shared" si="22"/>
        <v>0.12070056974045157</v>
      </c>
      <c r="M161" s="47">
        <f t="shared" si="23"/>
        <v>0.20742772736864318</v>
      </c>
      <c r="N161" s="47">
        <f t="shared" si="24"/>
        <v>0.31082506857986919</v>
      </c>
      <c r="O161" s="45">
        <f t="shared" si="25"/>
        <v>14730</v>
      </c>
      <c r="P161" s="23">
        <f t="shared" si="26"/>
        <v>0.31082506857986919</v>
      </c>
      <c r="Q161" s="46">
        <f t="shared" si="28"/>
        <v>2.7435278623455739E-2</v>
      </c>
    </row>
    <row r="162" spans="1:17" hidden="1" x14ac:dyDescent="0.25">
      <c r="A162" s="21" t="s">
        <v>229</v>
      </c>
      <c r="B162" s="43" t="s">
        <v>118</v>
      </c>
      <c r="C162" s="52">
        <v>38560</v>
      </c>
      <c r="D162" s="52">
        <v>38990</v>
      </c>
      <c r="E162" s="52">
        <v>40580</v>
      </c>
      <c r="F162" s="52">
        <v>42240</v>
      </c>
      <c r="G162" s="52">
        <v>44380</v>
      </c>
      <c r="H162" s="52">
        <v>47490</v>
      </c>
      <c r="I162" s="23">
        <v>0</v>
      </c>
      <c r="J162" s="47">
        <f t="shared" si="27"/>
        <v>1.1151452282157677E-2</v>
      </c>
      <c r="K162" s="47">
        <f t="shared" si="21"/>
        <v>5.2385892116182574E-2</v>
      </c>
      <c r="L162" s="47">
        <f t="shared" si="22"/>
        <v>9.5435684647302899E-2</v>
      </c>
      <c r="M162" s="47">
        <f t="shared" si="23"/>
        <v>0.15093360995850622</v>
      </c>
      <c r="N162" s="47">
        <f t="shared" si="24"/>
        <v>0.23158713692946059</v>
      </c>
      <c r="O162" s="45">
        <f t="shared" si="25"/>
        <v>8930</v>
      </c>
      <c r="P162" s="23">
        <f t="shared" si="26"/>
        <v>0.23158713692946059</v>
      </c>
      <c r="Q162" s="46">
        <f t="shared" si="28"/>
        <v>2.104883569932503E-2</v>
      </c>
    </row>
    <row r="163" spans="1:17" hidden="1" x14ac:dyDescent="0.25">
      <c r="A163" s="21" t="s">
        <v>229</v>
      </c>
      <c r="B163" s="43" t="s">
        <v>108</v>
      </c>
      <c r="C163" s="52">
        <v>35390</v>
      </c>
      <c r="D163" s="52">
        <v>36530</v>
      </c>
      <c r="E163" s="52">
        <v>38820</v>
      </c>
      <c r="F163" s="52">
        <v>40770</v>
      </c>
      <c r="G163" s="52">
        <v>42920</v>
      </c>
      <c r="H163" s="52">
        <v>46810</v>
      </c>
      <c r="I163" s="23">
        <v>0</v>
      </c>
      <c r="J163" s="47">
        <f t="shared" si="27"/>
        <v>3.2212489403786383E-2</v>
      </c>
      <c r="K163" s="47">
        <f t="shared" si="21"/>
        <v>9.6920033907883577E-2</v>
      </c>
      <c r="L163" s="47">
        <f t="shared" si="22"/>
        <v>0.15202034473014975</v>
      </c>
      <c r="M163" s="47">
        <f t="shared" si="23"/>
        <v>0.21277196948290478</v>
      </c>
      <c r="N163" s="47">
        <f t="shared" si="24"/>
        <v>0.32269002543091269</v>
      </c>
      <c r="O163" s="45">
        <f t="shared" si="25"/>
        <v>11420</v>
      </c>
      <c r="P163" s="23">
        <f t="shared" si="26"/>
        <v>0.32269002543091269</v>
      </c>
      <c r="Q163" s="46">
        <f t="shared" si="28"/>
        <v>2.8361497101726751E-2</v>
      </c>
    </row>
    <row r="164" spans="1:17" hidden="1" x14ac:dyDescent="0.25">
      <c r="A164" s="21" t="s">
        <v>229</v>
      </c>
      <c r="B164" s="43" t="s">
        <v>119</v>
      </c>
      <c r="C164" s="52">
        <v>39130</v>
      </c>
      <c r="D164" s="52">
        <v>40200</v>
      </c>
      <c r="E164" s="52">
        <v>41300</v>
      </c>
      <c r="F164" s="52">
        <v>43550</v>
      </c>
      <c r="G164" s="52">
        <v>45650</v>
      </c>
      <c r="H164" s="52">
        <v>49330</v>
      </c>
      <c r="I164" s="23">
        <v>0</v>
      </c>
      <c r="J164" s="47">
        <f t="shared" si="27"/>
        <v>2.7344748274980832E-2</v>
      </c>
      <c r="K164" s="47">
        <f t="shared" si="21"/>
        <v>5.5456171735241505E-2</v>
      </c>
      <c r="L164" s="47">
        <f t="shared" si="22"/>
        <v>0.11295681063122924</v>
      </c>
      <c r="M164" s="47">
        <f t="shared" si="23"/>
        <v>0.1666240736008178</v>
      </c>
      <c r="N164" s="47">
        <f t="shared" si="24"/>
        <v>0.26066956299514438</v>
      </c>
      <c r="O164" s="45">
        <f t="shared" si="25"/>
        <v>10200</v>
      </c>
      <c r="P164" s="23">
        <f t="shared" si="26"/>
        <v>0.26066956299514438</v>
      </c>
      <c r="Q164" s="46">
        <f t="shared" si="28"/>
        <v>2.3434673904875192E-2</v>
      </c>
    </row>
    <row r="165" spans="1:17" hidden="1" x14ac:dyDescent="0.25">
      <c r="A165" s="21" t="s">
        <v>229</v>
      </c>
      <c r="B165" s="43" t="s">
        <v>126</v>
      </c>
      <c r="C165" s="52">
        <v>43090</v>
      </c>
      <c r="D165" s="52">
        <v>44400</v>
      </c>
      <c r="E165" s="52">
        <v>46560</v>
      </c>
      <c r="F165" s="52">
        <v>48700</v>
      </c>
      <c r="G165" s="52">
        <v>50490</v>
      </c>
      <c r="H165" s="52">
        <v>54230</v>
      </c>
      <c r="I165" s="23">
        <v>0</v>
      </c>
      <c r="J165" s="47">
        <f t="shared" si="27"/>
        <v>3.0401485263402181E-2</v>
      </c>
      <c r="K165" s="47">
        <f t="shared" si="21"/>
        <v>8.0529125087027156E-2</v>
      </c>
      <c r="L165" s="47">
        <f t="shared" si="22"/>
        <v>0.1301926200974704</v>
      </c>
      <c r="M165" s="47">
        <f t="shared" si="23"/>
        <v>0.1717335808772337</v>
      </c>
      <c r="N165" s="47">
        <f t="shared" si="24"/>
        <v>0.25852866094221399</v>
      </c>
      <c r="O165" s="45">
        <f t="shared" si="25"/>
        <v>11140</v>
      </c>
      <c r="P165" s="23">
        <f t="shared" si="26"/>
        <v>0.25852866094221399</v>
      </c>
      <c r="Q165" s="46">
        <f t="shared" si="28"/>
        <v>2.3260738586367458E-2</v>
      </c>
    </row>
    <row r="166" spans="1:17" hidden="1" x14ac:dyDescent="0.25">
      <c r="A166" s="21" t="s">
        <v>229</v>
      </c>
      <c r="B166" s="43" t="s">
        <v>131</v>
      </c>
      <c r="C166" s="52">
        <v>40950</v>
      </c>
      <c r="D166" s="52">
        <v>42740</v>
      </c>
      <c r="E166" s="52">
        <v>44130</v>
      </c>
      <c r="F166" s="52">
        <v>46460</v>
      </c>
      <c r="G166" s="52">
        <v>49420</v>
      </c>
      <c r="H166" s="52">
        <v>53400</v>
      </c>
      <c r="I166" s="23">
        <v>0</v>
      </c>
      <c r="J166" s="47">
        <f t="shared" si="27"/>
        <v>4.3711843711843709E-2</v>
      </c>
      <c r="K166" s="47">
        <f t="shared" si="21"/>
        <v>7.7655677655677657E-2</v>
      </c>
      <c r="L166" s="47">
        <f t="shared" si="22"/>
        <v>0.13455433455433455</v>
      </c>
      <c r="M166" s="47">
        <f t="shared" si="23"/>
        <v>0.20683760683760682</v>
      </c>
      <c r="N166" s="47">
        <f t="shared" si="24"/>
        <v>0.304029304029304</v>
      </c>
      <c r="O166" s="45">
        <f t="shared" si="25"/>
        <v>12450</v>
      </c>
      <c r="P166" s="23">
        <f t="shared" si="26"/>
        <v>0.304029304029304</v>
      </c>
      <c r="Q166" s="46">
        <f t="shared" si="28"/>
        <v>2.6901374346984142E-2</v>
      </c>
    </row>
    <row r="167" spans="1:17" hidden="1" x14ac:dyDescent="0.25">
      <c r="A167" s="21" t="s">
        <v>229</v>
      </c>
      <c r="B167" s="43" t="s">
        <v>87</v>
      </c>
      <c r="C167" s="52">
        <v>43080</v>
      </c>
      <c r="D167" s="52">
        <v>44060</v>
      </c>
      <c r="E167" s="52">
        <v>46060</v>
      </c>
      <c r="F167" s="52">
        <v>48840</v>
      </c>
      <c r="G167" s="52">
        <v>51120</v>
      </c>
      <c r="H167" s="52">
        <v>55450</v>
      </c>
      <c r="I167" s="23">
        <v>0</v>
      </c>
      <c r="J167" s="47">
        <f t="shared" si="27"/>
        <v>2.274837511606314E-2</v>
      </c>
      <c r="K167" s="47">
        <f t="shared" si="21"/>
        <v>6.9173630454967508E-2</v>
      </c>
      <c r="L167" s="47">
        <f t="shared" si="22"/>
        <v>0.13370473537604458</v>
      </c>
      <c r="M167" s="47">
        <f t="shared" si="23"/>
        <v>0.18662952646239556</v>
      </c>
      <c r="N167" s="47">
        <f t="shared" si="24"/>
        <v>0.28714020427112347</v>
      </c>
      <c r="O167" s="45">
        <f t="shared" si="25"/>
        <v>12370</v>
      </c>
      <c r="P167" s="23">
        <f t="shared" si="26"/>
        <v>0.28714020427112347</v>
      </c>
      <c r="Q167" s="46">
        <f t="shared" si="28"/>
        <v>2.5563570275108471E-2</v>
      </c>
    </row>
    <row r="168" spans="1:17" hidden="1" x14ac:dyDescent="0.25">
      <c r="A168" s="21" t="s">
        <v>229</v>
      </c>
      <c r="B168" s="43" t="s">
        <v>120</v>
      </c>
      <c r="C168" s="52">
        <v>48870</v>
      </c>
      <c r="D168" s="52">
        <v>50120</v>
      </c>
      <c r="E168" s="52">
        <v>51670</v>
      </c>
      <c r="F168" s="52">
        <v>53980</v>
      </c>
      <c r="G168" s="52">
        <v>56740</v>
      </c>
      <c r="H168" s="52">
        <v>62330</v>
      </c>
      <c r="I168" s="23">
        <v>0</v>
      </c>
      <c r="J168" s="47">
        <f t="shared" si="27"/>
        <v>2.55780642520974E-2</v>
      </c>
      <c r="K168" s="47">
        <f t="shared" si="21"/>
        <v>5.7294863924698181E-2</v>
      </c>
      <c r="L168" s="47">
        <f t="shared" si="22"/>
        <v>0.10456312666257418</v>
      </c>
      <c r="M168" s="47">
        <f t="shared" si="23"/>
        <v>0.16103949253120523</v>
      </c>
      <c r="N168" s="47">
        <f t="shared" si="24"/>
        <v>0.2754245958665848</v>
      </c>
      <c r="O168" s="45">
        <f t="shared" si="25"/>
        <v>13460</v>
      </c>
      <c r="P168" s="23">
        <f t="shared" si="26"/>
        <v>0.2754245958665848</v>
      </c>
      <c r="Q168" s="46">
        <f t="shared" si="28"/>
        <v>2.4626252054411157E-2</v>
      </c>
    </row>
    <row r="169" spans="1:17" x14ac:dyDescent="0.25">
      <c r="A169" s="21" t="s">
        <v>229</v>
      </c>
      <c r="B169" s="43" t="s">
        <v>139</v>
      </c>
      <c r="C169" s="52">
        <v>50280</v>
      </c>
      <c r="D169" s="52">
        <v>52090</v>
      </c>
      <c r="E169" s="52">
        <v>54010</v>
      </c>
      <c r="F169" s="52">
        <v>57480</v>
      </c>
      <c r="G169" s="52">
        <v>62020</v>
      </c>
      <c r="H169" s="52">
        <v>68740</v>
      </c>
      <c r="I169" s="23">
        <v>0</v>
      </c>
      <c r="J169" s="47">
        <f t="shared" si="27"/>
        <v>3.5998408910103419E-2</v>
      </c>
      <c r="K169" s="47">
        <f t="shared" si="21"/>
        <v>7.4184566428003182E-2</v>
      </c>
      <c r="L169" s="47">
        <f t="shared" si="22"/>
        <v>0.14319809069212411</v>
      </c>
      <c r="M169" s="47">
        <f t="shared" si="23"/>
        <v>0.23349244232299124</v>
      </c>
      <c r="N169" s="47">
        <f t="shared" si="24"/>
        <v>0.36714399363564043</v>
      </c>
      <c r="O169" s="45">
        <f t="shared" si="25"/>
        <v>18460</v>
      </c>
      <c r="P169" s="23">
        <f>O169/C169</f>
        <v>0.36714399363564043</v>
      </c>
      <c r="Q169" s="46">
        <f t="shared" si="28"/>
        <v>3.1766507223501383E-2</v>
      </c>
    </row>
    <row r="170" spans="1:17" hidden="1" x14ac:dyDescent="0.25">
      <c r="A170" s="21" t="s">
        <v>229</v>
      </c>
      <c r="B170" s="43" t="s">
        <v>121</v>
      </c>
      <c r="C170" s="52">
        <v>36220</v>
      </c>
      <c r="D170" s="52">
        <v>37550</v>
      </c>
      <c r="E170" s="52">
        <v>39100</v>
      </c>
      <c r="F170" s="52">
        <v>41400</v>
      </c>
      <c r="G170" s="52">
        <v>43420</v>
      </c>
      <c r="H170" s="52">
        <v>46490</v>
      </c>
      <c r="I170" s="23">
        <v>0</v>
      </c>
      <c r="J170" s="47">
        <f t="shared" si="27"/>
        <v>3.6720044174489236E-2</v>
      </c>
      <c r="K170" s="47">
        <f t="shared" si="21"/>
        <v>7.9514080618442853E-2</v>
      </c>
      <c r="L170" s="47">
        <f t="shared" si="22"/>
        <v>0.14301490889011595</v>
      </c>
      <c r="M170" s="47">
        <f t="shared" si="23"/>
        <v>0.19878520154610713</v>
      </c>
      <c r="N170" s="47">
        <f t="shared" si="24"/>
        <v>0.28354500276090555</v>
      </c>
      <c r="O170" s="45">
        <f t="shared" si="25"/>
        <v>10270</v>
      </c>
      <c r="P170" s="23">
        <f t="shared" si="26"/>
        <v>0.28354500276090555</v>
      </c>
      <c r="Q170" s="46">
        <f t="shared" si="28"/>
        <v>2.5276752232838984E-2</v>
      </c>
    </row>
    <row r="171" spans="1:17" hidden="1" x14ac:dyDescent="0.25">
      <c r="A171" s="21" t="s">
        <v>229</v>
      </c>
      <c r="B171" s="43" t="s">
        <v>100</v>
      </c>
      <c r="C171" s="52">
        <v>41420</v>
      </c>
      <c r="D171" s="52">
        <v>42310</v>
      </c>
      <c r="E171" s="52">
        <v>43930</v>
      </c>
      <c r="F171" s="52">
        <v>46270</v>
      </c>
      <c r="G171" s="52">
        <v>48850</v>
      </c>
      <c r="H171" s="52">
        <v>53120</v>
      </c>
      <c r="I171" s="23">
        <v>0</v>
      </c>
      <c r="J171" s="47">
        <f t="shared" si="27"/>
        <v>2.1487204249154998E-2</v>
      </c>
      <c r="K171" s="47">
        <f t="shared" si="21"/>
        <v>6.0598744567841624E-2</v>
      </c>
      <c r="L171" s="47">
        <f t="shared" si="22"/>
        <v>0.11709319169483341</v>
      </c>
      <c r="M171" s="47">
        <f t="shared" si="23"/>
        <v>0.17938194109126027</v>
      </c>
      <c r="N171" s="47">
        <f t="shared" si="24"/>
        <v>0.28247223563495893</v>
      </c>
      <c r="O171" s="45">
        <f t="shared" si="25"/>
        <v>11700</v>
      </c>
      <c r="P171" s="23">
        <f t="shared" si="26"/>
        <v>0.28247223563495893</v>
      </c>
      <c r="Q171" s="46">
        <f t="shared" si="28"/>
        <v>2.519102893673586E-2</v>
      </c>
    </row>
    <row r="172" spans="1:17" hidden="1" x14ac:dyDescent="0.25">
      <c r="A172" s="21" t="s">
        <v>229</v>
      </c>
      <c r="B172" s="43" t="s">
        <v>132</v>
      </c>
      <c r="C172" s="52">
        <v>42510</v>
      </c>
      <c r="D172" s="52">
        <v>43770</v>
      </c>
      <c r="E172" s="52">
        <v>45850</v>
      </c>
      <c r="F172" s="52">
        <v>47650</v>
      </c>
      <c r="G172" s="52">
        <v>49760</v>
      </c>
      <c r="H172" s="52">
        <v>52110</v>
      </c>
      <c r="I172" s="23">
        <v>0</v>
      </c>
      <c r="J172" s="47">
        <f t="shared" si="27"/>
        <v>2.9640084685956247E-2</v>
      </c>
      <c r="K172" s="47">
        <f t="shared" si="21"/>
        <v>7.8569748294518932E-2</v>
      </c>
      <c r="L172" s="47">
        <f t="shared" si="22"/>
        <v>0.12091272641731357</v>
      </c>
      <c r="M172" s="47">
        <f t="shared" si="23"/>
        <v>0.17054810632792283</v>
      </c>
      <c r="N172" s="47">
        <f t="shared" si="24"/>
        <v>0.22582921665490474</v>
      </c>
      <c r="O172" s="45">
        <f t="shared" si="25"/>
        <v>9600</v>
      </c>
      <c r="P172" s="23">
        <f t="shared" si="26"/>
        <v>0.22582921665490474</v>
      </c>
      <c r="Q172" s="46">
        <f t="shared" si="28"/>
        <v>2.057046733255441E-2</v>
      </c>
    </row>
    <row r="173" spans="1:17" hidden="1" x14ac:dyDescent="0.25">
      <c r="A173" s="21" t="s">
        <v>230</v>
      </c>
      <c r="B173" s="63" t="s">
        <v>51</v>
      </c>
      <c r="C173" s="45">
        <f t="shared" ref="C173:C204" si="29">SUMIFS(C:C,B:B,B173,A:A,A$17)+SUMIFS(C:C,B:B,B173,A:A,A$69)</f>
        <v>17242</v>
      </c>
      <c r="D173" s="45">
        <f t="shared" ref="D173:D204" si="30">SUMIFS(D:D,B:B,B173,A:A,A$17)+SUMIFS(D:D,B:B,B173,A:A,A$69)</f>
        <v>18520</v>
      </c>
      <c r="E173" s="45">
        <f t="shared" ref="E173:E204" si="31">SUMIFS(E:E,B:B,B173,A:A,A$17)+SUMIFS(E:E,B:B,B173,A:A,A$69)</f>
        <v>20193</v>
      </c>
      <c r="F173" s="45">
        <f t="shared" ref="F173:F204" si="32">SUMIFS(F:F,B:B,B173,A:A,A$17)+SUMIFS(F:F,B:B,B173,A:A,A$69)</f>
        <v>22083</v>
      </c>
      <c r="G173" s="45">
        <f t="shared" ref="G173:G204" si="33">SUMIFS(G:G,B:B,B173,A:A,A$17)+SUMIFS(G:G,B:B,B173,A:A,A$69)</f>
        <v>24141</v>
      </c>
      <c r="H173" s="45">
        <f t="shared" ref="H173:H204" si="34">SUMIFS(H:H,B:B,B173,A:A,A$17)+SUMIFS(H:H,B:B,B173,A:A,A$69)</f>
        <v>25249</v>
      </c>
      <c r="I173" s="23">
        <v>0</v>
      </c>
      <c r="J173" s="47">
        <f t="shared" si="27"/>
        <v>7.4121331632061249E-2</v>
      </c>
      <c r="K173" s="47">
        <f t="shared" si="21"/>
        <v>0.17115183853381277</v>
      </c>
      <c r="L173" s="47">
        <f t="shared" si="22"/>
        <v>0.28076789235587518</v>
      </c>
      <c r="M173" s="47">
        <f t="shared" si="23"/>
        <v>0.40012759540656534</v>
      </c>
      <c r="N173" s="47">
        <f t="shared" si="24"/>
        <v>0.4643892819858485</v>
      </c>
      <c r="O173" s="45">
        <f t="shared" si="25"/>
        <v>8007</v>
      </c>
      <c r="P173" s="23">
        <f t="shared" si="26"/>
        <v>0.4643892819858485</v>
      </c>
      <c r="Q173" s="46">
        <f t="shared" si="28"/>
        <v>3.8880642589925962E-2</v>
      </c>
    </row>
    <row r="174" spans="1:17" hidden="1" x14ac:dyDescent="0.25">
      <c r="A174" s="21" t="s">
        <v>230</v>
      </c>
      <c r="B174" s="63" t="s">
        <v>110</v>
      </c>
      <c r="C174" s="45">
        <f t="shared" si="29"/>
        <v>14432</v>
      </c>
      <c r="D174" s="45">
        <f t="shared" si="30"/>
        <v>15088</v>
      </c>
      <c r="E174" s="45">
        <f t="shared" si="31"/>
        <v>17728</v>
      </c>
      <c r="F174" s="45">
        <f t="shared" si="32"/>
        <v>19140</v>
      </c>
      <c r="G174" s="45">
        <f t="shared" si="33"/>
        <v>20763</v>
      </c>
      <c r="H174" s="45">
        <f t="shared" si="34"/>
        <v>22905</v>
      </c>
      <c r="I174" s="23">
        <v>0</v>
      </c>
      <c r="J174" s="47">
        <f t="shared" si="27"/>
        <v>4.5454545454545456E-2</v>
      </c>
      <c r="K174" s="47">
        <f t="shared" si="21"/>
        <v>0.22838137472283815</v>
      </c>
      <c r="L174" s="47">
        <f t="shared" si="22"/>
        <v>0.32621951219512196</v>
      </c>
      <c r="M174" s="47">
        <f t="shared" si="23"/>
        <v>0.43867793791574278</v>
      </c>
      <c r="N174" s="47">
        <f t="shared" si="24"/>
        <v>0.58709811529933487</v>
      </c>
      <c r="O174" s="45">
        <f t="shared" si="25"/>
        <v>8473</v>
      </c>
      <c r="P174" s="23">
        <f t="shared" si="26"/>
        <v>0.58709811529933487</v>
      </c>
      <c r="Q174" s="46">
        <f t="shared" si="28"/>
        <v>4.7274134737495199E-2</v>
      </c>
    </row>
    <row r="175" spans="1:17" hidden="1" x14ac:dyDescent="0.25">
      <c r="A175" s="21" t="s">
        <v>230</v>
      </c>
      <c r="B175" s="63" t="s">
        <v>134</v>
      </c>
      <c r="C175" s="45">
        <f t="shared" si="29"/>
        <v>18065</v>
      </c>
      <c r="D175" s="45">
        <f t="shared" si="30"/>
        <v>23010</v>
      </c>
      <c r="E175" s="45">
        <f t="shared" si="31"/>
        <v>23718</v>
      </c>
      <c r="F175" s="45">
        <f t="shared" si="32"/>
        <v>25669</v>
      </c>
      <c r="G175" s="45">
        <f t="shared" si="33"/>
        <v>26595</v>
      </c>
      <c r="H175" s="45">
        <f t="shared" si="34"/>
        <v>26865</v>
      </c>
      <c r="I175" s="23">
        <v>0</v>
      </c>
      <c r="J175" s="47">
        <f t="shared" si="27"/>
        <v>0.27373373927484085</v>
      </c>
      <c r="K175" s="47">
        <f t="shared" si="21"/>
        <v>0.31292554663714367</v>
      </c>
      <c r="L175" s="47">
        <f t="shared" si="22"/>
        <v>0.42092443952394132</v>
      </c>
      <c r="M175" s="47">
        <f t="shared" si="23"/>
        <v>0.47218378079158596</v>
      </c>
      <c r="N175" s="47">
        <f t="shared" si="24"/>
        <v>0.48712980902297259</v>
      </c>
      <c r="O175" s="45">
        <f t="shared" si="25"/>
        <v>8800</v>
      </c>
      <c r="P175" s="23">
        <f t="shared" si="26"/>
        <v>0.48712980902297259</v>
      </c>
      <c r="Q175" s="46">
        <f t="shared" si="28"/>
        <v>4.0482758128238983E-2</v>
      </c>
    </row>
    <row r="176" spans="1:17" hidden="1" x14ac:dyDescent="0.25">
      <c r="A176" s="21" t="s">
        <v>230</v>
      </c>
      <c r="B176" s="63" t="s">
        <v>123</v>
      </c>
      <c r="C176" s="45">
        <f t="shared" si="29"/>
        <v>17360</v>
      </c>
      <c r="D176" s="45">
        <f t="shared" si="30"/>
        <v>17948</v>
      </c>
      <c r="E176" s="45">
        <f t="shared" si="31"/>
        <v>20004</v>
      </c>
      <c r="F176" s="45">
        <f t="shared" si="32"/>
        <v>21915</v>
      </c>
      <c r="G176" s="45">
        <f t="shared" si="33"/>
        <v>23983</v>
      </c>
      <c r="H176" s="45">
        <f t="shared" si="34"/>
        <v>24374</v>
      </c>
      <c r="I176" s="23">
        <v>0</v>
      </c>
      <c r="J176" s="47">
        <f t="shared" si="27"/>
        <v>3.3870967741935487E-2</v>
      </c>
      <c r="K176" s="47">
        <f t="shared" si="21"/>
        <v>0.1523041474654378</v>
      </c>
      <c r="L176" s="47">
        <f t="shared" si="22"/>
        <v>0.26238479262672809</v>
      </c>
      <c r="M176" s="47">
        <f t="shared" si="23"/>
        <v>0.38150921658986175</v>
      </c>
      <c r="N176" s="47">
        <f t="shared" si="24"/>
        <v>0.40403225806451615</v>
      </c>
      <c r="O176" s="45">
        <f t="shared" si="25"/>
        <v>7014</v>
      </c>
      <c r="P176" s="47">
        <f t="shared" si="26"/>
        <v>0.40403225806451615</v>
      </c>
      <c r="Q176" s="46">
        <f t="shared" si="28"/>
        <v>3.4517183098168536E-2</v>
      </c>
    </row>
    <row r="177" spans="1:17" hidden="1" x14ac:dyDescent="0.25">
      <c r="A177" s="21" t="s">
        <v>230</v>
      </c>
      <c r="B177" s="63" t="s">
        <v>111</v>
      </c>
      <c r="C177" s="45">
        <f t="shared" si="29"/>
        <v>14605</v>
      </c>
      <c r="D177" s="45">
        <f t="shared" si="30"/>
        <v>15452</v>
      </c>
      <c r="E177" s="45">
        <f t="shared" si="31"/>
        <v>16846</v>
      </c>
      <c r="F177" s="45">
        <f t="shared" si="32"/>
        <v>19870</v>
      </c>
      <c r="G177" s="45">
        <f t="shared" si="33"/>
        <v>21359</v>
      </c>
      <c r="H177" s="45">
        <f t="shared" si="34"/>
        <v>21944</v>
      </c>
      <c r="I177" s="23">
        <v>0</v>
      </c>
      <c r="J177" s="47">
        <f t="shared" si="27"/>
        <v>5.7993837726805886E-2</v>
      </c>
      <c r="K177" s="47">
        <f t="shared" si="21"/>
        <v>0.15344060253337899</v>
      </c>
      <c r="L177" s="47">
        <f t="shared" si="22"/>
        <v>0.36049298185552892</v>
      </c>
      <c r="M177" s="47">
        <f t="shared" si="23"/>
        <v>0.46244436836699759</v>
      </c>
      <c r="N177" s="47">
        <f t="shared" si="24"/>
        <v>0.50249914412872299</v>
      </c>
      <c r="O177" s="45">
        <f t="shared" si="25"/>
        <v>7339</v>
      </c>
      <c r="P177" s="23">
        <f t="shared" si="26"/>
        <v>0.50249914412872299</v>
      </c>
      <c r="Q177" s="46">
        <f t="shared" si="28"/>
        <v>4.1553117917684901E-2</v>
      </c>
    </row>
    <row r="178" spans="1:17" hidden="1" x14ac:dyDescent="0.25">
      <c r="A178" s="21" t="s">
        <v>230</v>
      </c>
      <c r="B178" s="63" t="s">
        <v>135</v>
      </c>
      <c r="C178" s="45">
        <f t="shared" si="29"/>
        <v>17852</v>
      </c>
      <c r="D178" s="45">
        <f t="shared" si="30"/>
        <v>19077</v>
      </c>
      <c r="E178" s="45">
        <f t="shared" si="31"/>
        <v>20744</v>
      </c>
      <c r="F178" s="45">
        <f t="shared" si="32"/>
        <v>21914</v>
      </c>
      <c r="G178" s="45">
        <f t="shared" si="33"/>
        <v>24117</v>
      </c>
      <c r="H178" s="45">
        <f t="shared" si="34"/>
        <v>25473</v>
      </c>
      <c r="I178" s="23">
        <v>0</v>
      </c>
      <c r="J178" s="47">
        <f t="shared" si="27"/>
        <v>6.8619762491597583E-2</v>
      </c>
      <c r="K178" s="47">
        <f t="shared" si="21"/>
        <v>0.16199865561281648</v>
      </c>
      <c r="L178" s="47">
        <f t="shared" si="22"/>
        <v>0.22753753080887296</v>
      </c>
      <c r="M178" s="47">
        <f t="shared" si="23"/>
        <v>0.35094107102845618</v>
      </c>
      <c r="N178" s="47">
        <f t="shared" si="24"/>
        <v>0.42689894689670627</v>
      </c>
      <c r="O178" s="45">
        <f t="shared" si="25"/>
        <v>7621</v>
      </c>
      <c r="P178" s="23">
        <f t="shared" si="26"/>
        <v>0.42689894689670627</v>
      </c>
      <c r="Q178" s="46">
        <f t="shared" si="28"/>
        <v>3.6189821139572365E-2</v>
      </c>
    </row>
    <row r="179" spans="1:17" hidden="1" x14ac:dyDescent="0.25">
      <c r="A179" s="21" t="s">
        <v>230</v>
      </c>
      <c r="B179" s="63" t="s">
        <v>128</v>
      </c>
      <c r="C179" s="45">
        <f t="shared" si="29"/>
        <v>17464</v>
      </c>
      <c r="D179" s="45">
        <f t="shared" si="30"/>
        <v>19390</v>
      </c>
      <c r="E179" s="45">
        <f t="shared" si="31"/>
        <v>20030</v>
      </c>
      <c r="F179" s="45">
        <f t="shared" si="32"/>
        <v>23060</v>
      </c>
      <c r="G179" s="45">
        <f t="shared" si="33"/>
        <v>23640</v>
      </c>
      <c r="H179" s="45">
        <f t="shared" si="34"/>
        <v>25455</v>
      </c>
      <c r="I179" s="23">
        <v>0</v>
      </c>
      <c r="J179" s="47">
        <f t="shared" si="27"/>
        <v>0.11028401282638571</v>
      </c>
      <c r="K179" s="47">
        <f t="shared" si="21"/>
        <v>0.14693082913421895</v>
      </c>
      <c r="L179" s="47">
        <f t="shared" si="22"/>
        <v>0.32043060009161706</v>
      </c>
      <c r="M179" s="47">
        <f t="shared" si="23"/>
        <v>0.35364177737059094</v>
      </c>
      <c r="N179" s="47">
        <f t="shared" si="24"/>
        <v>0.45756985799358679</v>
      </c>
      <c r="O179" s="45">
        <f t="shared" si="25"/>
        <v>7991</v>
      </c>
      <c r="P179" s="23">
        <f t="shared" si="26"/>
        <v>0.45756985799358679</v>
      </c>
      <c r="Q179" s="46">
        <f t="shared" si="28"/>
        <v>3.8395835861296801E-2</v>
      </c>
    </row>
    <row r="180" spans="1:17" hidden="1" x14ac:dyDescent="0.25">
      <c r="A180" s="21" t="s">
        <v>230</v>
      </c>
      <c r="B180" s="63" t="s">
        <v>82</v>
      </c>
      <c r="C180" s="45">
        <f t="shared" si="29"/>
        <v>18880</v>
      </c>
      <c r="D180" s="45">
        <f t="shared" si="30"/>
        <v>19860</v>
      </c>
      <c r="E180" s="45">
        <f t="shared" si="31"/>
        <v>21847</v>
      </c>
      <c r="F180" s="45">
        <f t="shared" si="32"/>
        <v>24028</v>
      </c>
      <c r="G180" s="45">
        <f t="shared" si="33"/>
        <v>25562</v>
      </c>
      <c r="H180" s="45">
        <f t="shared" si="34"/>
        <v>28454</v>
      </c>
      <c r="I180" s="23">
        <v>0</v>
      </c>
      <c r="J180" s="47">
        <f t="shared" si="27"/>
        <v>5.190677966101695E-2</v>
      </c>
      <c r="K180" s="47">
        <f t="shared" si="21"/>
        <v>0.15715042372881355</v>
      </c>
      <c r="L180" s="47">
        <f t="shared" si="22"/>
        <v>0.27266949152542375</v>
      </c>
      <c r="M180" s="47">
        <f t="shared" si="23"/>
        <v>0.35391949152542374</v>
      </c>
      <c r="N180" s="47">
        <f t="shared" si="24"/>
        <v>0.50709745762711866</v>
      </c>
      <c r="O180" s="45">
        <f t="shared" si="25"/>
        <v>9574</v>
      </c>
      <c r="P180" s="23">
        <f t="shared" si="26"/>
        <v>0.50709745762711866</v>
      </c>
      <c r="Q180" s="46">
        <f t="shared" si="28"/>
        <v>4.1871441198876314E-2</v>
      </c>
    </row>
    <row r="181" spans="1:17" hidden="1" x14ac:dyDescent="0.25">
      <c r="A181" s="21" t="s">
        <v>230</v>
      </c>
      <c r="B181" s="63" t="s">
        <v>89</v>
      </c>
      <c r="C181" s="45">
        <f t="shared" si="29"/>
        <v>18078</v>
      </c>
      <c r="D181" s="45">
        <f t="shared" si="30"/>
        <v>18442</v>
      </c>
      <c r="E181" s="45">
        <f t="shared" si="31"/>
        <v>20954</v>
      </c>
      <c r="F181" s="45">
        <f t="shared" si="32"/>
        <v>23083</v>
      </c>
      <c r="G181" s="45">
        <f t="shared" si="33"/>
        <v>23630</v>
      </c>
      <c r="H181" s="45">
        <f t="shared" si="34"/>
        <v>25599</v>
      </c>
      <c r="I181" s="23">
        <v>0</v>
      </c>
      <c r="J181" s="47">
        <f t="shared" si="27"/>
        <v>2.0134970682597633E-2</v>
      </c>
      <c r="K181" s="47">
        <f t="shared" si="21"/>
        <v>0.15908839473393074</v>
      </c>
      <c r="L181" s="47">
        <f t="shared" si="22"/>
        <v>0.27685584688571746</v>
      </c>
      <c r="M181" s="47">
        <f t="shared" si="23"/>
        <v>0.30711361876313753</v>
      </c>
      <c r="N181" s="47">
        <f t="shared" si="24"/>
        <v>0.41603053435114506</v>
      </c>
      <c r="O181" s="45">
        <f t="shared" si="25"/>
        <v>7521</v>
      </c>
      <c r="P181" s="23">
        <f t="shared" si="26"/>
        <v>0.41603053435114506</v>
      </c>
      <c r="Q181" s="46">
        <f t="shared" si="28"/>
        <v>3.5397857137310806E-2</v>
      </c>
    </row>
    <row r="182" spans="1:17" hidden="1" x14ac:dyDescent="0.25">
      <c r="A182" s="21" t="s">
        <v>230</v>
      </c>
      <c r="B182" s="63" t="s">
        <v>90</v>
      </c>
      <c r="C182" s="45">
        <f t="shared" si="29"/>
        <v>18241</v>
      </c>
      <c r="D182" s="45">
        <f t="shared" si="30"/>
        <v>19087</v>
      </c>
      <c r="E182" s="45">
        <f t="shared" si="31"/>
        <v>21080</v>
      </c>
      <c r="F182" s="45">
        <f t="shared" si="32"/>
        <v>23531</v>
      </c>
      <c r="G182" s="45">
        <f t="shared" si="33"/>
        <v>24990</v>
      </c>
      <c r="H182" s="45">
        <f t="shared" si="34"/>
        <v>27453</v>
      </c>
      <c r="I182" s="23">
        <v>0</v>
      </c>
      <c r="J182" s="47">
        <f t="shared" si="27"/>
        <v>4.6379036237048407E-2</v>
      </c>
      <c r="K182" s="47">
        <f t="shared" si="21"/>
        <v>0.15563839701770738</v>
      </c>
      <c r="L182" s="47">
        <f t="shared" si="22"/>
        <v>0.29000603037114192</v>
      </c>
      <c r="M182" s="47">
        <f t="shared" si="23"/>
        <v>0.36999068033550792</v>
      </c>
      <c r="N182" s="47">
        <f t="shared" si="24"/>
        <v>0.50501617235897156</v>
      </c>
      <c r="O182" s="45">
        <f t="shared" si="25"/>
        <v>9212</v>
      </c>
      <c r="P182" s="23">
        <f t="shared" si="26"/>
        <v>0.50501617235897156</v>
      </c>
      <c r="Q182" s="46">
        <f t="shared" si="28"/>
        <v>4.1727470388496002E-2</v>
      </c>
    </row>
    <row r="183" spans="1:17" hidden="1" x14ac:dyDescent="0.25">
      <c r="A183" s="21" t="s">
        <v>230</v>
      </c>
      <c r="B183" s="63" t="s">
        <v>112</v>
      </c>
      <c r="C183" s="45">
        <f t="shared" si="29"/>
        <v>17093</v>
      </c>
      <c r="D183" s="45">
        <f t="shared" si="30"/>
        <v>18712</v>
      </c>
      <c r="E183" s="45">
        <f t="shared" si="31"/>
        <v>19259</v>
      </c>
      <c r="F183" s="45">
        <f t="shared" si="32"/>
        <v>21233</v>
      </c>
      <c r="G183" s="45">
        <f t="shared" si="33"/>
        <v>24346</v>
      </c>
      <c r="H183" s="45">
        <f t="shared" si="34"/>
        <v>25241</v>
      </c>
      <c r="I183" s="23">
        <v>0</v>
      </c>
      <c r="J183" s="47">
        <f t="shared" si="27"/>
        <v>9.4717135669572336E-2</v>
      </c>
      <c r="K183" s="47">
        <f t="shared" si="21"/>
        <v>0.12671853975311531</v>
      </c>
      <c r="L183" s="47">
        <f t="shared" si="22"/>
        <v>0.24220441116246416</v>
      </c>
      <c r="M183" s="47">
        <f t="shared" si="23"/>
        <v>0.42432574738196921</v>
      </c>
      <c r="N183" s="47">
        <f t="shared" si="24"/>
        <v>0.4766863628385889</v>
      </c>
      <c r="O183" s="45">
        <f t="shared" si="25"/>
        <v>8148</v>
      </c>
      <c r="P183" s="23">
        <f t="shared" si="26"/>
        <v>0.4766863628385889</v>
      </c>
      <c r="Q183" s="46">
        <f t="shared" si="28"/>
        <v>3.9749754323381348E-2</v>
      </c>
    </row>
    <row r="184" spans="1:17" hidden="1" x14ac:dyDescent="0.25">
      <c r="A184" s="21" t="s">
        <v>230</v>
      </c>
      <c r="B184" s="63" t="s">
        <v>113</v>
      </c>
      <c r="C184" s="45">
        <f t="shared" si="29"/>
        <v>16341</v>
      </c>
      <c r="D184" s="45">
        <f t="shared" si="30"/>
        <v>17410</v>
      </c>
      <c r="E184" s="45">
        <f t="shared" si="31"/>
        <v>20452</v>
      </c>
      <c r="F184" s="45">
        <f t="shared" si="32"/>
        <v>21438</v>
      </c>
      <c r="G184" s="45">
        <f t="shared" si="33"/>
        <v>23379</v>
      </c>
      <c r="H184" s="45">
        <f t="shared" si="34"/>
        <v>26635</v>
      </c>
      <c r="I184" s="23">
        <v>0</v>
      </c>
      <c r="J184" s="47">
        <f t="shared" si="27"/>
        <v>6.5418273055504558E-2</v>
      </c>
      <c r="K184" s="47">
        <f t="shared" si="21"/>
        <v>0.25157579095526589</v>
      </c>
      <c r="L184" s="47">
        <f t="shared" si="22"/>
        <v>0.31191481549476774</v>
      </c>
      <c r="M184" s="47">
        <f t="shared" si="23"/>
        <v>0.4306957958509271</v>
      </c>
      <c r="N184" s="47">
        <f t="shared" si="24"/>
        <v>0.62994920751483996</v>
      </c>
      <c r="O184" s="45">
        <f t="shared" si="25"/>
        <v>10294</v>
      </c>
      <c r="P184" s="23">
        <f t="shared" si="26"/>
        <v>0.62994920751483996</v>
      </c>
      <c r="Q184" s="46">
        <f t="shared" si="28"/>
        <v>5.006795941770692E-2</v>
      </c>
    </row>
    <row r="185" spans="1:17" hidden="1" x14ac:dyDescent="0.25">
      <c r="A185" s="21" t="s">
        <v>230</v>
      </c>
      <c r="B185" s="63" t="s">
        <v>136</v>
      </c>
      <c r="C185" s="45">
        <f t="shared" si="29"/>
        <v>15647</v>
      </c>
      <c r="D185" s="45">
        <f t="shared" si="30"/>
        <v>16288</v>
      </c>
      <c r="E185" s="45">
        <f t="shared" si="31"/>
        <v>18234</v>
      </c>
      <c r="F185" s="45">
        <f t="shared" si="32"/>
        <v>20331</v>
      </c>
      <c r="G185" s="45">
        <f t="shared" si="33"/>
        <v>21862</v>
      </c>
      <c r="H185" s="45">
        <f t="shared" si="34"/>
        <v>21109</v>
      </c>
      <c r="I185" s="23">
        <v>0</v>
      </c>
      <c r="J185" s="47">
        <f t="shared" si="27"/>
        <v>4.0966319422253469E-2</v>
      </c>
      <c r="K185" s="47">
        <f t="shared" si="21"/>
        <v>0.16533520802709784</v>
      </c>
      <c r="L185" s="47">
        <f t="shared" si="22"/>
        <v>0.29935450885153703</v>
      </c>
      <c r="M185" s="47">
        <f t="shared" si="23"/>
        <v>0.39720074135617051</v>
      </c>
      <c r="N185" s="47">
        <f t="shared" si="24"/>
        <v>0.34907650028759507</v>
      </c>
      <c r="O185" s="45">
        <f t="shared" si="25"/>
        <v>5462</v>
      </c>
      <c r="P185" s="23">
        <f t="shared" si="26"/>
        <v>0.34907650028759507</v>
      </c>
      <c r="Q185" s="46">
        <f t="shared" si="28"/>
        <v>3.0394798638883724E-2</v>
      </c>
    </row>
    <row r="186" spans="1:17" hidden="1" x14ac:dyDescent="0.25">
      <c r="A186" s="21" t="s">
        <v>230</v>
      </c>
      <c r="B186" s="63" t="s">
        <v>129</v>
      </c>
      <c r="C186" s="45">
        <f t="shared" si="29"/>
        <v>15318</v>
      </c>
      <c r="D186" s="45">
        <f t="shared" si="30"/>
        <v>16257</v>
      </c>
      <c r="E186" s="45">
        <f t="shared" si="31"/>
        <v>19514</v>
      </c>
      <c r="F186" s="45">
        <f t="shared" si="32"/>
        <v>19993</v>
      </c>
      <c r="G186" s="45">
        <f t="shared" si="33"/>
        <v>22757</v>
      </c>
      <c r="H186" s="45">
        <f t="shared" si="34"/>
        <v>23433</v>
      </c>
      <c r="I186" s="23">
        <v>0</v>
      </c>
      <c r="J186" s="47">
        <f t="shared" si="27"/>
        <v>6.1300430865648257E-2</v>
      </c>
      <c r="K186" s="47">
        <f t="shared" si="21"/>
        <v>0.27392610001305656</v>
      </c>
      <c r="L186" s="47">
        <f t="shared" si="22"/>
        <v>0.30519650084867478</v>
      </c>
      <c r="M186" s="47">
        <f t="shared" si="23"/>
        <v>0.48563781172476822</v>
      </c>
      <c r="N186" s="47">
        <f t="shared" si="24"/>
        <v>0.52976889933411675</v>
      </c>
      <c r="O186" s="45">
        <f t="shared" si="25"/>
        <v>8115</v>
      </c>
      <c r="P186" s="23">
        <f t="shared" si="26"/>
        <v>0.52976889933411675</v>
      </c>
      <c r="Q186" s="46">
        <f t="shared" si="28"/>
        <v>4.342823079462188E-2</v>
      </c>
    </row>
    <row r="187" spans="1:17" hidden="1" x14ac:dyDescent="0.25">
      <c r="A187" s="21" t="s">
        <v>230</v>
      </c>
      <c r="B187" s="63" t="s">
        <v>96</v>
      </c>
      <c r="C187" s="45">
        <f t="shared" si="29"/>
        <v>17283</v>
      </c>
      <c r="D187" s="45">
        <f t="shared" si="30"/>
        <v>19512</v>
      </c>
      <c r="E187" s="45">
        <f t="shared" si="31"/>
        <v>19930</v>
      </c>
      <c r="F187" s="45">
        <f t="shared" si="32"/>
        <v>22704</v>
      </c>
      <c r="G187" s="45">
        <f t="shared" si="33"/>
        <v>24508</v>
      </c>
      <c r="H187" s="45">
        <f t="shared" si="34"/>
        <v>24523</v>
      </c>
      <c r="I187" s="23">
        <v>0</v>
      </c>
      <c r="J187" s="47">
        <f t="shared" si="27"/>
        <v>0.12897066481513625</v>
      </c>
      <c r="K187" s="47">
        <f t="shared" si="21"/>
        <v>0.15315628073829776</v>
      </c>
      <c r="L187" s="47">
        <f t="shared" si="22"/>
        <v>0.31366082277382401</v>
      </c>
      <c r="M187" s="47">
        <f t="shared" si="23"/>
        <v>0.41804084938957359</v>
      </c>
      <c r="N187" s="47">
        <f t="shared" si="24"/>
        <v>0.41890875426719898</v>
      </c>
      <c r="O187" s="45">
        <f t="shared" si="25"/>
        <v>7240</v>
      </c>
      <c r="P187" s="23">
        <f t="shared" si="26"/>
        <v>0.41890875426719898</v>
      </c>
      <c r="Q187" s="46">
        <f t="shared" si="28"/>
        <v>3.5608119582788422E-2</v>
      </c>
    </row>
    <row r="188" spans="1:17" hidden="1" x14ac:dyDescent="0.25">
      <c r="A188" s="21" t="s">
        <v>230</v>
      </c>
      <c r="B188" s="63" t="s">
        <v>97</v>
      </c>
      <c r="C188" s="45">
        <f t="shared" si="29"/>
        <v>16837</v>
      </c>
      <c r="D188" s="45">
        <f t="shared" si="30"/>
        <v>18354</v>
      </c>
      <c r="E188" s="45">
        <f t="shared" si="31"/>
        <v>20296</v>
      </c>
      <c r="F188" s="45">
        <f t="shared" si="32"/>
        <v>22273</v>
      </c>
      <c r="G188" s="45">
        <f t="shared" si="33"/>
        <v>25106</v>
      </c>
      <c r="H188" s="45">
        <f t="shared" si="34"/>
        <v>25521</v>
      </c>
      <c r="I188" s="23">
        <v>0</v>
      </c>
      <c r="J188" s="47">
        <f t="shared" si="27"/>
        <v>9.0099186315851995E-2</v>
      </c>
      <c r="K188" s="47">
        <f t="shared" si="21"/>
        <v>0.20544039912098355</v>
      </c>
      <c r="L188" s="47">
        <f t="shared" si="22"/>
        <v>0.32286036704876164</v>
      </c>
      <c r="M188" s="47">
        <f t="shared" si="23"/>
        <v>0.49112074597612404</v>
      </c>
      <c r="N188" s="47">
        <f t="shared" si="24"/>
        <v>0.5157688424303617</v>
      </c>
      <c r="O188" s="45">
        <f t="shared" si="25"/>
        <v>8684</v>
      </c>
      <c r="P188" s="23">
        <f t="shared" si="26"/>
        <v>0.5157688424303617</v>
      </c>
      <c r="Q188" s="46">
        <f t="shared" si="28"/>
        <v>4.2469356171021211E-2</v>
      </c>
    </row>
    <row r="189" spans="1:17" hidden="1" x14ac:dyDescent="0.25">
      <c r="A189" s="21" t="s">
        <v>230</v>
      </c>
      <c r="B189" s="63" t="s">
        <v>102</v>
      </c>
      <c r="C189" s="45">
        <f t="shared" si="29"/>
        <v>15526</v>
      </c>
      <c r="D189" s="45">
        <f t="shared" si="30"/>
        <v>16978</v>
      </c>
      <c r="E189" s="45">
        <f t="shared" si="31"/>
        <v>19551</v>
      </c>
      <c r="F189" s="45">
        <f t="shared" si="32"/>
        <v>20513</v>
      </c>
      <c r="G189" s="45">
        <f t="shared" si="33"/>
        <v>22816</v>
      </c>
      <c r="H189" s="45">
        <f t="shared" si="34"/>
        <v>24269</v>
      </c>
      <c r="I189" s="23">
        <v>0</v>
      </c>
      <c r="J189" s="47">
        <f t="shared" si="27"/>
        <v>9.3520546180600281E-2</v>
      </c>
      <c r="K189" s="47">
        <f t="shared" si="21"/>
        <v>0.25924256086564473</v>
      </c>
      <c r="L189" s="47">
        <f t="shared" si="22"/>
        <v>0.32120314311477521</v>
      </c>
      <c r="M189" s="47">
        <f t="shared" si="23"/>
        <v>0.46953497359268326</v>
      </c>
      <c r="N189" s="47">
        <f t="shared" si="24"/>
        <v>0.56311992786293963</v>
      </c>
      <c r="O189" s="45">
        <f t="shared" si="25"/>
        <v>8743</v>
      </c>
      <c r="P189" s="23">
        <f t="shared" si="26"/>
        <v>0.56311992786293963</v>
      </c>
      <c r="Q189" s="46">
        <f t="shared" si="28"/>
        <v>4.5681031336196387E-2</v>
      </c>
    </row>
    <row r="190" spans="1:17" hidden="1" x14ac:dyDescent="0.25">
      <c r="A190" s="21" t="s">
        <v>230</v>
      </c>
      <c r="B190" s="63" t="s">
        <v>103</v>
      </c>
      <c r="C190" s="45">
        <f t="shared" si="29"/>
        <v>16826</v>
      </c>
      <c r="D190" s="45">
        <f t="shared" si="30"/>
        <v>18108</v>
      </c>
      <c r="E190" s="45">
        <f t="shared" si="31"/>
        <v>18982</v>
      </c>
      <c r="F190" s="45">
        <f t="shared" si="32"/>
        <v>21679</v>
      </c>
      <c r="G190" s="45">
        <f t="shared" si="33"/>
        <v>22474</v>
      </c>
      <c r="H190" s="45">
        <f t="shared" si="34"/>
        <v>22838</v>
      </c>
      <c r="I190" s="23">
        <v>0</v>
      </c>
      <c r="J190" s="47">
        <f t="shared" si="27"/>
        <v>7.6191608225365512E-2</v>
      </c>
      <c r="K190" s="47">
        <f t="shared" si="21"/>
        <v>0.12813502912159752</v>
      </c>
      <c r="L190" s="47">
        <f t="shared" si="22"/>
        <v>0.28842267918697256</v>
      </c>
      <c r="M190" s="47">
        <f t="shared" si="23"/>
        <v>0.33567098537976942</v>
      </c>
      <c r="N190" s="47">
        <f t="shared" si="24"/>
        <v>0.3573041721145846</v>
      </c>
      <c r="O190" s="45">
        <f t="shared" si="25"/>
        <v>6012</v>
      </c>
      <c r="P190" s="23">
        <f t="shared" si="26"/>
        <v>0.3573041721145846</v>
      </c>
      <c r="Q190" s="46">
        <f t="shared" si="28"/>
        <v>3.1021492017254682E-2</v>
      </c>
    </row>
    <row r="191" spans="1:17" hidden="1" x14ac:dyDescent="0.25">
      <c r="A191" s="21" t="s">
        <v>230</v>
      </c>
      <c r="B191" s="63" t="s">
        <v>114</v>
      </c>
      <c r="C191" s="45">
        <f t="shared" si="29"/>
        <v>17556</v>
      </c>
      <c r="D191" s="45">
        <f t="shared" si="30"/>
        <v>18172</v>
      </c>
      <c r="E191" s="45">
        <f t="shared" si="31"/>
        <v>19280</v>
      </c>
      <c r="F191" s="45">
        <f t="shared" si="32"/>
        <v>20465</v>
      </c>
      <c r="G191" s="45">
        <f t="shared" si="33"/>
        <v>24410</v>
      </c>
      <c r="H191" s="45">
        <f t="shared" si="34"/>
        <v>25397</v>
      </c>
      <c r="I191" s="23">
        <v>0</v>
      </c>
      <c r="J191" s="47">
        <f t="shared" si="27"/>
        <v>3.5087719298245612E-2</v>
      </c>
      <c r="K191" s="47">
        <f t="shared" si="21"/>
        <v>9.8200045568466621E-2</v>
      </c>
      <c r="L191" s="47">
        <f t="shared" si="22"/>
        <v>0.16569833675096832</v>
      </c>
      <c r="M191" s="47">
        <f t="shared" si="23"/>
        <v>0.39040783777625881</v>
      </c>
      <c r="N191" s="47">
        <f t="shared" si="24"/>
        <v>0.44662793347003871</v>
      </c>
      <c r="O191" s="45">
        <f t="shared" si="25"/>
        <v>7841</v>
      </c>
      <c r="P191" s="23">
        <f t="shared" si="26"/>
        <v>0.44662793347003871</v>
      </c>
      <c r="Q191" s="46">
        <f t="shared" si="28"/>
        <v>3.7613669929016158E-2</v>
      </c>
    </row>
    <row r="192" spans="1:17" hidden="1" x14ac:dyDescent="0.25">
      <c r="A192" s="21" t="s">
        <v>230</v>
      </c>
      <c r="B192" s="63" t="s">
        <v>115</v>
      </c>
      <c r="C192" s="45">
        <f t="shared" si="29"/>
        <v>16075</v>
      </c>
      <c r="D192" s="45">
        <f t="shared" si="30"/>
        <v>18096</v>
      </c>
      <c r="E192" s="45">
        <f t="shared" si="31"/>
        <v>19870</v>
      </c>
      <c r="F192" s="45">
        <f t="shared" si="32"/>
        <v>20160</v>
      </c>
      <c r="G192" s="45">
        <f t="shared" si="33"/>
        <v>23331</v>
      </c>
      <c r="H192" s="45">
        <f t="shared" si="34"/>
        <v>23593</v>
      </c>
      <c r="I192" s="23">
        <v>0</v>
      </c>
      <c r="J192" s="47">
        <f t="shared" si="27"/>
        <v>0.12572317262830482</v>
      </c>
      <c r="K192" s="47">
        <f t="shared" si="21"/>
        <v>0.23608087091757388</v>
      </c>
      <c r="L192" s="47">
        <f t="shared" si="22"/>
        <v>0.25412130637636082</v>
      </c>
      <c r="M192" s="47">
        <f t="shared" si="23"/>
        <v>0.45138413685847589</v>
      </c>
      <c r="N192" s="47">
        <f t="shared" si="24"/>
        <v>0.46768273716951786</v>
      </c>
      <c r="O192" s="45">
        <f t="shared" si="25"/>
        <v>7518</v>
      </c>
      <c r="P192" s="23">
        <f t="shared" si="26"/>
        <v>0.46768273716951786</v>
      </c>
      <c r="Q192" s="46">
        <f t="shared" si="28"/>
        <v>3.911405381616051E-2</v>
      </c>
    </row>
    <row r="193" spans="1:17" hidden="1" x14ac:dyDescent="0.25">
      <c r="A193" s="21" t="s">
        <v>230</v>
      </c>
      <c r="B193" s="63" t="s">
        <v>83</v>
      </c>
      <c r="C193" s="45">
        <f t="shared" si="29"/>
        <v>18239</v>
      </c>
      <c r="D193" s="45">
        <f t="shared" si="30"/>
        <v>19269</v>
      </c>
      <c r="E193" s="45">
        <f t="shared" si="31"/>
        <v>19754</v>
      </c>
      <c r="F193" s="45">
        <f t="shared" si="32"/>
        <v>21454</v>
      </c>
      <c r="G193" s="45">
        <f t="shared" si="33"/>
        <v>24725</v>
      </c>
      <c r="H193" s="45">
        <f t="shared" si="34"/>
        <v>26089</v>
      </c>
      <c r="I193" s="23">
        <v>0</v>
      </c>
      <c r="J193" s="47">
        <f t="shared" si="27"/>
        <v>5.6472394319864026E-2</v>
      </c>
      <c r="K193" s="47">
        <f t="shared" si="21"/>
        <v>8.3063764460770878E-2</v>
      </c>
      <c r="L193" s="47">
        <f t="shared" si="22"/>
        <v>0.17627062887219694</v>
      </c>
      <c r="M193" s="47">
        <f t="shared" si="23"/>
        <v>0.35561160151324084</v>
      </c>
      <c r="N193" s="47">
        <f t="shared" si="24"/>
        <v>0.43039640331158507</v>
      </c>
      <c r="O193" s="45">
        <f t="shared" si="25"/>
        <v>7850</v>
      </c>
      <c r="P193" s="23">
        <f t="shared" si="26"/>
        <v>0.43039640331158507</v>
      </c>
      <c r="Q193" s="46">
        <f t="shared" si="28"/>
        <v>3.6443520791623607E-2</v>
      </c>
    </row>
    <row r="194" spans="1:17" hidden="1" x14ac:dyDescent="0.25">
      <c r="A194" s="21" t="s">
        <v>230</v>
      </c>
      <c r="B194" s="63" t="s">
        <v>91</v>
      </c>
      <c r="C194" s="45">
        <f t="shared" si="29"/>
        <v>16945</v>
      </c>
      <c r="D194" s="45">
        <f t="shared" si="30"/>
        <v>17847</v>
      </c>
      <c r="E194" s="45">
        <f t="shared" si="31"/>
        <v>19983</v>
      </c>
      <c r="F194" s="45">
        <f t="shared" si="32"/>
        <v>21722</v>
      </c>
      <c r="G194" s="45">
        <f t="shared" si="33"/>
        <v>23294</v>
      </c>
      <c r="H194" s="45">
        <f t="shared" si="34"/>
        <v>25243</v>
      </c>
      <c r="I194" s="23">
        <v>0</v>
      </c>
      <c r="J194" s="47">
        <f t="shared" si="27"/>
        <v>5.323104160519327E-2</v>
      </c>
      <c r="K194" s="47">
        <f t="shared" si="21"/>
        <v>0.17928592505163765</v>
      </c>
      <c r="L194" s="47">
        <f t="shared" si="22"/>
        <v>0.28191206845677191</v>
      </c>
      <c r="M194" s="47">
        <f t="shared" si="23"/>
        <v>0.37468279728533493</v>
      </c>
      <c r="N194" s="47">
        <f t="shared" si="24"/>
        <v>0.48970197698436119</v>
      </c>
      <c r="O194" s="45">
        <f t="shared" si="25"/>
        <v>8298</v>
      </c>
      <c r="P194" s="23">
        <f t="shared" si="26"/>
        <v>0.48970197698436119</v>
      </c>
      <c r="Q194" s="46">
        <f t="shared" si="28"/>
        <v>4.0662582084403764E-2</v>
      </c>
    </row>
    <row r="195" spans="1:17" hidden="1" x14ac:dyDescent="0.25">
      <c r="A195" s="21" t="s">
        <v>230</v>
      </c>
      <c r="B195" s="63" t="s">
        <v>84</v>
      </c>
      <c r="C195" s="45">
        <f t="shared" si="29"/>
        <v>19130</v>
      </c>
      <c r="D195" s="45">
        <f t="shared" si="30"/>
        <v>19741</v>
      </c>
      <c r="E195" s="45">
        <f t="shared" si="31"/>
        <v>20817</v>
      </c>
      <c r="F195" s="45">
        <f t="shared" si="32"/>
        <v>23800</v>
      </c>
      <c r="G195" s="45">
        <f t="shared" si="33"/>
        <v>24575</v>
      </c>
      <c r="H195" s="45">
        <f t="shared" si="34"/>
        <v>25942</v>
      </c>
      <c r="I195" s="23">
        <v>0</v>
      </c>
      <c r="J195" s="47">
        <f t="shared" si="27"/>
        <v>3.1939362258233142E-2</v>
      </c>
      <c r="K195" s="47">
        <f t="shared" si="21"/>
        <v>8.8186095138525877E-2</v>
      </c>
      <c r="L195" s="47">
        <f t="shared" si="22"/>
        <v>0.24411918452692108</v>
      </c>
      <c r="M195" s="47">
        <f t="shared" si="23"/>
        <v>0.2846314688970204</v>
      </c>
      <c r="N195" s="47">
        <f t="shared" si="24"/>
        <v>0.35608991113434396</v>
      </c>
      <c r="O195" s="45">
        <f t="shared" si="25"/>
        <v>6812</v>
      </c>
      <c r="P195" s="23">
        <f t="shared" si="26"/>
        <v>0.35608991113434396</v>
      </c>
      <c r="Q195" s="46">
        <f t="shared" si="28"/>
        <v>3.0929218415282289E-2</v>
      </c>
    </row>
    <row r="196" spans="1:17" hidden="1" x14ac:dyDescent="0.25">
      <c r="A196" s="21" t="s">
        <v>230</v>
      </c>
      <c r="B196" s="63" t="s">
        <v>98</v>
      </c>
      <c r="C196" s="45">
        <f t="shared" si="29"/>
        <v>16434</v>
      </c>
      <c r="D196" s="45">
        <f t="shared" si="30"/>
        <v>17306</v>
      </c>
      <c r="E196" s="45">
        <f t="shared" si="31"/>
        <v>18481</v>
      </c>
      <c r="F196" s="45">
        <f t="shared" si="32"/>
        <v>21588</v>
      </c>
      <c r="G196" s="45">
        <f t="shared" si="33"/>
        <v>23281</v>
      </c>
      <c r="H196" s="45">
        <f t="shared" si="34"/>
        <v>23305</v>
      </c>
      <c r="I196" s="23">
        <v>0</v>
      </c>
      <c r="J196" s="47">
        <f t="shared" si="27"/>
        <v>5.306072775952294E-2</v>
      </c>
      <c r="K196" s="47">
        <f t="shared" si="21"/>
        <v>0.12455884142631131</v>
      </c>
      <c r="L196" s="47">
        <f t="shared" si="22"/>
        <v>0.31361810879883167</v>
      </c>
      <c r="M196" s="47">
        <f t="shared" si="23"/>
        <v>0.41663624193744675</v>
      </c>
      <c r="N196" s="47">
        <f t="shared" si="24"/>
        <v>0.41809662894000243</v>
      </c>
      <c r="O196" s="45">
        <f t="shared" si="25"/>
        <v>6871</v>
      </c>
      <c r="P196" s="23">
        <f t="shared" si="26"/>
        <v>0.41809662894000243</v>
      </c>
      <c r="Q196" s="46">
        <f t="shared" si="28"/>
        <v>3.5548830338183013E-2</v>
      </c>
    </row>
    <row r="197" spans="1:17" hidden="1" x14ac:dyDescent="0.25">
      <c r="A197" s="21" t="s">
        <v>230</v>
      </c>
      <c r="B197" s="63" t="s">
        <v>104</v>
      </c>
      <c r="C197" s="45">
        <f t="shared" si="29"/>
        <v>17975</v>
      </c>
      <c r="D197" s="45">
        <f t="shared" si="30"/>
        <v>17340</v>
      </c>
      <c r="E197" s="45">
        <f t="shared" si="31"/>
        <v>20470</v>
      </c>
      <c r="F197" s="45">
        <f t="shared" si="32"/>
        <v>22246</v>
      </c>
      <c r="G197" s="45">
        <f t="shared" si="33"/>
        <v>24911</v>
      </c>
      <c r="H197" s="45">
        <f t="shared" si="34"/>
        <v>25581</v>
      </c>
      <c r="I197" s="23">
        <v>0</v>
      </c>
      <c r="J197" s="47">
        <f t="shared" si="27"/>
        <v>-3.532684283727399E-2</v>
      </c>
      <c r="K197" s="47">
        <f t="shared" si="21"/>
        <v>0.13880389429763559</v>
      </c>
      <c r="L197" s="47">
        <f t="shared" si="22"/>
        <v>0.23760778859527121</v>
      </c>
      <c r="M197" s="47">
        <f t="shared" si="23"/>
        <v>0.38586926286509038</v>
      </c>
      <c r="N197" s="47">
        <f t="shared" si="24"/>
        <v>0.42314325452016688</v>
      </c>
      <c r="O197" s="45">
        <f t="shared" si="25"/>
        <v>7606</v>
      </c>
      <c r="P197" s="23">
        <f t="shared" si="26"/>
        <v>0.42314325452016688</v>
      </c>
      <c r="Q197" s="46">
        <f t="shared" si="28"/>
        <v>3.5916765555807917E-2</v>
      </c>
    </row>
    <row r="198" spans="1:17" hidden="1" x14ac:dyDescent="0.25">
      <c r="A198" s="21" t="s">
        <v>230</v>
      </c>
      <c r="B198" s="63" t="s">
        <v>116</v>
      </c>
      <c r="C198" s="45">
        <f t="shared" si="29"/>
        <v>15459</v>
      </c>
      <c r="D198" s="45">
        <f t="shared" si="30"/>
        <v>16527</v>
      </c>
      <c r="E198" s="45">
        <f t="shared" si="31"/>
        <v>18575</v>
      </c>
      <c r="F198" s="45">
        <f t="shared" si="32"/>
        <v>20851</v>
      </c>
      <c r="G198" s="45">
        <f t="shared" si="33"/>
        <v>21328</v>
      </c>
      <c r="H198" s="45">
        <f t="shared" si="34"/>
        <v>23932</v>
      </c>
      <c r="I198" s="23">
        <v>0</v>
      </c>
      <c r="J198" s="47">
        <f t="shared" si="27"/>
        <v>6.9085969338249564E-2</v>
      </c>
      <c r="K198" s="47">
        <f t="shared" si="21"/>
        <v>0.20156543114043599</v>
      </c>
      <c r="L198" s="47">
        <f t="shared" si="22"/>
        <v>0.34879358302606894</v>
      </c>
      <c r="M198" s="47">
        <f t="shared" si="23"/>
        <v>0.3796493951743321</v>
      </c>
      <c r="N198" s="47">
        <f t="shared" si="24"/>
        <v>0.54809496086422149</v>
      </c>
      <c r="O198" s="45">
        <f t="shared" si="25"/>
        <v>8473</v>
      </c>
      <c r="P198" s="23">
        <f t="shared" si="26"/>
        <v>0.54809496086422149</v>
      </c>
      <c r="Q198" s="46">
        <f t="shared" si="28"/>
        <v>4.4671531153323674E-2</v>
      </c>
    </row>
    <row r="199" spans="1:17" hidden="1" x14ac:dyDescent="0.25">
      <c r="A199" s="21" t="s">
        <v>230</v>
      </c>
      <c r="B199" s="63" t="s">
        <v>105</v>
      </c>
      <c r="C199" s="45">
        <f t="shared" si="29"/>
        <v>16071</v>
      </c>
      <c r="D199" s="45">
        <f t="shared" si="30"/>
        <v>17815</v>
      </c>
      <c r="E199" s="45">
        <f t="shared" si="31"/>
        <v>20012</v>
      </c>
      <c r="F199" s="45">
        <f t="shared" si="32"/>
        <v>22381</v>
      </c>
      <c r="G199" s="45">
        <f t="shared" si="33"/>
        <v>24122</v>
      </c>
      <c r="H199" s="45">
        <f t="shared" si="34"/>
        <v>25990</v>
      </c>
      <c r="I199" s="23">
        <v>0</v>
      </c>
      <c r="J199" s="47">
        <f t="shared" si="27"/>
        <v>0.10851844938087238</v>
      </c>
      <c r="K199" s="47">
        <f t="shared" si="21"/>
        <v>0.24522431709290027</v>
      </c>
      <c r="L199" s="47">
        <f t="shared" si="22"/>
        <v>0.3926326924273536</v>
      </c>
      <c r="M199" s="47">
        <f t="shared" si="23"/>
        <v>0.50096447016364876</v>
      </c>
      <c r="N199" s="47">
        <f t="shared" si="24"/>
        <v>0.61719868085371166</v>
      </c>
      <c r="O199" s="45">
        <f t="shared" si="25"/>
        <v>9919</v>
      </c>
      <c r="P199" s="23">
        <f t="shared" si="26"/>
        <v>0.61719868085371166</v>
      </c>
      <c r="Q199" s="46">
        <f t="shared" si="28"/>
        <v>4.9243621709516239E-2</v>
      </c>
    </row>
    <row r="200" spans="1:17" hidden="1" x14ac:dyDescent="0.25">
      <c r="A200" s="21" t="s">
        <v>230</v>
      </c>
      <c r="B200" s="63" t="s">
        <v>130</v>
      </c>
      <c r="C200" s="45">
        <f t="shared" si="29"/>
        <v>17425</v>
      </c>
      <c r="D200" s="45">
        <f t="shared" si="30"/>
        <v>17652</v>
      </c>
      <c r="E200" s="45">
        <f t="shared" si="31"/>
        <v>20551</v>
      </c>
      <c r="F200" s="45">
        <f t="shared" si="32"/>
        <v>21258</v>
      </c>
      <c r="G200" s="45">
        <f t="shared" si="33"/>
        <v>24035</v>
      </c>
      <c r="H200" s="45">
        <f t="shared" si="34"/>
        <v>24361</v>
      </c>
      <c r="I200" s="23">
        <v>0</v>
      </c>
      <c r="J200" s="47">
        <f t="shared" si="27"/>
        <v>1.3027259684361549E-2</v>
      </c>
      <c r="K200" s="47">
        <f t="shared" si="21"/>
        <v>0.17939741750358679</v>
      </c>
      <c r="L200" s="47">
        <f t="shared" si="22"/>
        <v>0.21997130559540889</v>
      </c>
      <c r="M200" s="47">
        <f t="shared" si="23"/>
        <v>0.37934002869440459</v>
      </c>
      <c r="N200" s="47">
        <f t="shared" si="24"/>
        <v>0.3980487804878049</v>
      </c>
      <c r="O200" s="45">
        <f t="shared" si="25"/>
        <v>6936</v>
      </c>
      <c r="P200" s="23">
        <f t="shared" si="26"/>
        <v>0.3980487804878049</v>
      </c>
      <c r="Q200" s="46">
        <f t="shared" si="28"/>
        <v>3.407546152913099E-2</v>
      </c>
    </row>
    <row r="201" spans="1:17" hidden="1" x14ac:dyDescent="0.25">
      <c r="A201" s="21" t="s">
        <v>230</v>
      </c>
      <c r="B201" s="63" t="s">
        <v>106</v>
      </c>
      <c r="C201" s="45">
        <f t="shared" si="29"/>
        <v>16352</v>
      </c>
      <c r="D201" s="45">
        <f t="shared" si="30"/>
        <v>17122</v>
      </c>
      <c r="E201" s="45">
        <f t="shared" si="31"/>
        <v>19405</v>
      </c>
      <c r="F201" s="45">
        <f t="shared" si="32"/>
        <v>22498</v>
      </c>
      <c r="G201" s="45">
        <f t="shared" si="33"/>
        <v>23197</v>
      </c>
      <c r="H201" s="45">
        <f t="shared" si="34"/>
        <v>25367</v>
      </c>
      <c r="I201" s="23">
        <v>0</v>
      </c>
      <c r="J201" s="47">
        <f t="shared" si="27"/>
        <v>4.7089041095890412E-2</v>
      </c>
      <c r="K201" s="47">
        <f t="shared" si="21"/>
        <v>0.18670499021526418</v>
      </c>
      <c r="L201" s="47">
        <f t="shared" si="22"/>
        <v>0.37585616438356162</v>
      </c>
      <c r="M201" s="47">
        <f t="shared" si="23"/>
        <v>0.41860322896281799</v>
      </c>
      <c r="N201" s="47">
        <f t="shared" si="24"/>
        <v>0.55130870841487278</v>
      </c>
      <c r="O201" s="45">
        <f t="shared" si="25"/>
        <v>9015</v>
      </c>
      <c r="P201" s="23">
        <f t="shared" si="26"/>
        <v>0.55130870841487278</v>
      </c>
      <c r="Q201" s="46">
        <f t="shared" si="28"/>
        <v>4.4888196052587759E-2</v>
      </c>
    </row>
    <row r="202" spans="1:17" hidden="1" x14ac:dyDescent="0.25">
      <c r="A202" s="21" t="s">
        <v>230</v>
      </c>
      <c r="B202" s="63" t="s">
        <v>137</v>
      </c>
      <c r="C202" s="45">
        <f t="shared" si="29"/>
        <v>15714</v>
      </c>
      <c r="D202" s="45">
        <f t="shared" si="30"/>
        <v>17306</v>
      </c>
      <c r="E202" s="45">
        <f t="shared" si="31"/>
        <v>19066</v>
      </c>
      <c r="F202" s="45">
        <f t="shared" si="32"/>
        <v>20417</v>
      </c>
      <c r="G202" s="45">
        <f t="shared" si="33"/>
        <v>21820</v>
      </c>
      <c r="H202" s="45">
        <f t="shared" si="34"/>
        <v>23976</v>
      </c>
      <c r="I202" s="23">
        <v>0</v>
      </c>
      <c r="J202" s="47">
        <f t="shared" si="27"/>
        <v>0.1013109329260532</v>
      </c>
      <c r="K202" s="47">
        <f t="shared" si="21"/>
        <v>0.21331296932671504</v>
      </c>
      <c r="L202" s="47">
        <f t="shared" si="22"/>
        <v>0.2992872597683594</v>
      </c>
      <c r="M202" s="47">
        <f t="shared" si="23"/>
        <v>0.38857070128547794</v>
      </c>
      <c r="N202" s="47">
        <f t="shared" si="24"/>
        <v>0.52577319587628868</v>
      </c>
      <c r="O202" s="45">
        <f t="shared" si="25"/>
        <v>8262</v>
      </c>
      <c r="P202" s="23">
        <f t="shared" si="26"/>
        <v>0.52577319587628868</v>
      </c>
      <c r="Q202" s="46">
        <f t="shared" si="28"/>
        <v>4.31553700794296E-2</v>
      </c>
    </row>
    <row r="203" spans="1:17" hidden="1" x14ac:dyDescent="0.25">
      <c r="A203" s="21" t="s">
        <v>230</v>
      </c>
      <c r="B203" s="63" t="s">
        <v>85</v>
      </c>
      <c r="C203" s="45">
        <f t="shared" si="29"/>
        <v>19789</v>
      </c>
      <c r="D203" s="45">
        <f t="shared" si="30"/>
        <v>20444</v>
      </c>
      <c r="E203" s="45">
        <f t="shared" si="31"/>
        <v>23351</v>
      </c>
      <c r="F203" s="45">
        <f t="shared" si="32"/>
        <v>23611</v>
      </c>
      <c r="G203" s="45">
        <f t="shared" si="33"/>
        <v>24457</v>
      </c>
      <c r="H203" s="45">
        <f t="shared" si="34"/>
        <v>28859</v>
      </c>
      <c r="I203" s="23">
        <v>0</v>
      </c>
      <c r="J203" s="47">
        <f t="shared" si="27"/>
        <v>3.3099196523321037E-2</v>
      </c>
      <c r="K203" s="47">
        <f t="shared" si="21"/>
        <v>0.17999898933751074</v>
      </c>
      <c r="L203" s="47">
        <f t="shared" si="22"/>
        <v>0.19313760169791297</v>
      </c>
      <c r="M203" s="47">
        <f t="shared" si="23"/>
        <v>0.23588862499368335</v>
      </c>
      <c r="N203" s="47">
        <f t="shared" si="24"/>
        <v>0.45833543888018596</v>
      </c>
      <c r="O203" s="45">
        <f t="shared" si="25"/>
        <v>9070</v>
      </c>
      <c r="P203" s="23">
        <f t="shared" si="26"/>
        <v>0.45833543888018596</v>
      </c>
      <c r="Q203" s="46">
        <f t="shared" si="28"/>
        <v>3.8450364168269857E-2</v>
      </c>
    </row>
    <row r="204" spans="1:17" hidden="1" x14ac:dyDescent="0.25">
      <c r="A204" s="21" t="s">
        <v>230</v>
      </c>
      <c r="B204" s="63" t="s">
        <v>92</v>
      </c>
      <c r="C204" s="45">
        <f t="shared" si="29"/>
        <v>17582</v>
      </c>
      <c r="D204" s="45">
        <f t="shared" si="30"/>
        <v>19963</v>
      </c>
      <c r="E204" s="45">
        <f t="shared" si="31"/>
        <v>21378</v>
      </c>
      <c r="F204" s="45">
        <f t="shared" si="32"/>
        <v>23496</v>
      </c>
      <c r="G204" s="45">
        <f t="shared" si="33"/>
        <v>25516</v>
      </c>
      <c r="H204" s="45">
        <f t="shared" si="34"/>
        <v>25216</v>
      </c>
      <c r="I204" s="23">
        <v>0</v>
      </c>
      <c r="J204" s="47">
        <f t="shared" si="27"/>
        <v>0.13542259128654305</v>
      </c>
      <c r="K204" s="47">
        <f t="shared" si="21"/>
        <v>0.21590262768740759</v>
      </c>
      <c r="L204" s="47">
        <f t="shared" si="22"/>
        <v>0.33636673871004436</v>
      </c>
      <c r="M204" s="47">
        <f t="shared" si="23"/>
        <v>0.45125696735297466</v>
      </c>
      <c r="N204" s="47">
        <f t="shared" si="24"/>
        <v>0.4341940621089751</v>
      </c>
      <c r="O204" s="45">
        <f t="shared" si="25"/>
        <v>7634</v>
      </c>
      <c r="P204" s="23">
        <f t="shared" si="26"/>
        <v>0.4341940621089751</v>
      </c>
      <c r="Q204" s="46">
        <f t="shared" si="28"/>
        <v>3.6718365176399148E-2</v>
      </c>
    </row>
    <row r="205" spans="1:17" hidden="1" x14ac:dyDescent="0.25">
      <c r="A205" s="21" t="s">
        <v>230</v>
      </c>
      <c r="B205" s="63" t="s">
        <v>124</v>
      </c>
      <c r="C205" s="45">
        <f t="shared" ref="C205:C224" si="35">SUMIFS(C:C,B:B,B205,A:A,A$17)+SUMIFS(C:C,B:B,B205,A:A,A$69)</f>
        <v>17149</v>
      </c>
      <c r="D205" s="45">
        <f t="shared" ref="D205:D224" si="36">SUMIFS(D:D,B:B,B205,A:A,A$17)+SUMIFS(D:D,B:B,B205,A:A,A$69)</f>
        <v>17613</v>
      </c>
      <c r="E205" s="45">
        <f t="shared" ref="E205:E224" si="37">SUMIFS(E:E,B:B,B205,A:A,A$17)+SUMIFS(E:E,B:B,B205,A:A,A$69)</f>
        <v>20113</v>
      </c>
      <c r="F205" s="45">
        <f t="shared" ref="F205:F224" si="38">SUMIFS(F:F,B:B,B205,A:A,A$17)+SUMIFS(F:F,B:B,B205,A:A,A$69)</f>
        <v>21530</v>
      </c>
      <c r="G205" s="45">
        <f t="shared" ref="G205:G224" si="39">SUMIFS(G:G,B:B,B205,A:A,A$17)+SUMIFS(G:G,B:B,B205,A:A,A$69)</f>
        <v>23177</v>
      </c>
      <c r="H205" s="45">
        <f t="shared" ref="H205:H224" si="40">SUMIFS(H:H,B:B,B205,A:A,A$17)+SUMIFS(H:H,B:B,B205,A:A,A$69)</f>
        <v>24506</v>
      </c>
      <c r="I205" s="23">
        <v>0</v>
      </c>
      <c r="J205" s="47">
        <f t="shared" si="27"/>
        <v>2.7056971251968046E-2</v>
      </c>
      <c r="K205" s="47">
        <f t="shared" si="21"/>
        <v>0.17283806635955448</v>
      </c>
      <c r="L205" s="47">
        <f t="shared" si="22"/>
        <v>0.25546679106653447</v>
      </c>
      <c r="M205" s="47">
        <f t="shared" si="23"/>
        <v>0.35150737652341246</v>
      </c>
      <c r="N205" s="47">
        <f t="shared" si="24"/>
        <v>0.42900460668260543</v>
      </c>
      <c r="O205" s="45">
        <f t="shared" si="25"/>
        <v>7357</v>
      </c>
      <c r="P205" s="23">
        <f t="shared" si="26"/>
        <v>0.42900460668260543</v>
      </c>
      <c r="Q205" s="46">
        <f t="shared" si="28"/>
        <v>3.6342629136639326E-2</v>
      </c>
    </row>
    <row r="206" spans="1:17" hidden="1" x14ac:dyDescent="0.25">
      <c r="A206" s="21" t="s">
        <v>230</v>
      </c>
      <c r="B206" s="63" t="s">
        <v>93</v>
      </c>
      <c r="C206" s="45">
        <f t="shared" si="35"/>
        <v>18490</v>
      </c>
      <c r="D206" s="45">
        <f t="shared" si="36"/>
        <v>19803</v>
      </c>
      <c r="E206" s="45">
        <f t="shared" si="37"/>
        <v>22204</v>
      </c>
      <c r="F206" s="45">
        <f t="shared" si="38"/>
        <v>24543</v>
      </c>
      <c r="G206" s="45">
        <f t="shared" si="39"/>
        <v>25773</v>
      </c>
      <c r="H206" s="45">
        <f t="shared" si="40"/>
        <v>27107</v>
      </c>
      <c r="I206" s="23">
        <v>0</v>
      </c>
      <c r="J206" s="47">
        <f t="shared" si="27"/>
        <v>7.1011357490535429E-2</v>
      </c>
      <c r="K206" s="47">
        <f t="shared" si="21"/>
        <v>0.20086533261222284</v>
      </c>
      <c r="L206" s="47">
        <f t="shared" si="22"/>
        <v>0.32736614386154678</v>
      </c>
      <c r="M206" s="47">
        <f t="shared" si="23"/>
        <v>0.3938885884261763</v>
      </c>
      <c r="N206" s="47">
        <f t="shared" si="24"/>
        <v>0.46603569497025421</v>
      </c>
      <c r="O206" s="45">
        <f t="shared" si="25"/>
        <v>8617</v>
      </c>
      <c r="P206" s="23">
        <f t="shared" si="26"/>
        <v>0.46603569497025421</v>
      </c>
      <c r="Q206" s="46">
        <f t="shared" si="28"/>
        <v>3.8997384896851672E-2</v>
      </c>
    </row>
    <row r="207" spans="1:17" hidden="1" x14ac:dyDescent="0.25">
      <c r="A207" s="21" t="s">
        <v>230</v>
      </c>
      <c r="B207" s="63" t="s">
        <v>117</v>
      </c>
      <c r="C207" s="45">
        <f t="shared" si="35"/>
        <v>17060</v>
      </c>
      <c r="D207" s="45">
        <f t="shared" si="36"/>
        <v>17579</v>
      </c>
      <c r="E207" s="45">
        <f t="shared" si="37"/>
        <v>20174</v>
      </c>
      <c r="F207" s="45">
        <f t="shared" si="38"/>
        <v>21772</v>
      </c>
      <c r="G207" s="45">
        <f t="shared" si="39"/>
        <v>24001</v>
      </c>
      <c r="H207" s="45">
        <f t="shared" si="40"/>
        <v>27098</v>
      </c>
      <c r="I207" s="23">
        <v>0</v>
      </c>
      <c r="J207" s="47">
        <f t="shared" si="27"/>
        <v>3.0422039859320047E-2</v>
      </c>
      <c r="K207" s="47">
        <f t="shared" si="21"/>
        <v>0.18253223915592029</v>
      </c>
      <c r="L207" s="47">
        <f t="shared" si="22"/>
        <v>0.27620164126611957</v>
      </c>
      <c r="M207" s="47">
        <f t="shared" si="23"/>
        <v>0.40685814771395074</v>
      </c>
      <c r="N207" s="47">
        <f t="shared" si="24"/>
        <v>0.58839390386869872</v>
      </c>
      <c r="O207" s="45">
        <f t="shared" si="25"/>
        <v>10038</v>
      </c>
      <c r="P207" s="23">
        <f t="shared" si="26"/>
        <v>0.58839390386869872</v>
      </c>
      <c r="Q207" s="46">
        <f t="shared" si="28"/>
        <v>4.7359608188344726E-2</v>
      </c>
    </row>
    <row r="208" spans="1:17" hidden="1" x14ac:dyDescent="0.25">
      <c r="A208" s="21" t="s">
        <v>230</v>
      </c>
      <c r="B208" s="63" t="s">
        <v>107</v>
      </c>
      <c r="C208" s="45">
        <f t="shared" si="35"/>
        <v>15053</v>
      </c>
      <c r="D208" s="45">
        <f t="shared" si="36"/>
        <v>17090</v>
      </c>
      <c r="E208" s="45">
        <f t="shared" si="37"/>
        <v>18822</v>
      </c>
      <c r="F208" s="45">
        <f t="shared" si="38"/>
        <v>20936</v>
      </c>
      <c r="G208" s="45">
        <f t="shared" si="39"/>
        <v>22380</v>
      </c>
      <c r="H208" s="45">
        <f t="shared" si="40"/>
        <v>24222</v>
      </c>
      <c r="I208" s="23">
        <v>0</v>
      </c>
      <c r="J208" s="47">
        <f t="shared" si="27"/>
        <v>0.13532186275161098</v>
      </c>
      <c r="K208" s="47">
        <f t="shared" si="21"/>
        <v>0.25038198365774267</v>
      </c>
      <c r="L208" s="47">
        <f t="shared" si="22"/>
        <v>0.3908191058260812</v>
      </c>
      <c r="M208" s="47">
        <f t="shared" si="23"/>
        <v>0.48674682787484225</v>
      </c>
      <c r="N208" s="47">
        <f t="shared" si="24"/>
        <v>0.60911446223344179</v>
      </c>
      <c r="O208" s="45">
        <f t="shared" si="25"/>
        <v>9169</v>
      </c>
      <c r="P208" s="23">
        <f t="shared" si="26"/>
        <v>0.60911446223344179</v>
      </c>
      <c r="Q208" s="46">
        <f t="shared" si="28"/>
        <v>4.87179314171855E-2</v>
      </c>
    </row>
    <row r="209" spans="1:17" hidden="1" x14ac:dyDescent="0.25">
      <c r="A209" s="21" t="s">
        <v>230</v>
      </c>
      <c r="B209" s="63" t="s">
        <v>99</v>
      </c>
      <c r="C209" s="45">
        <f t="shared" si="35"/>
        <v>16887</v>
      </c>
      <c r="D209" s="45">
        <f t="shared" si="36"/>
        <v>18241</v>
      </c>
      <c r="E209" s="45">
        <f t="shared" si="37"/>
        <v>19543</v>
      </c>
      <c r="F209" s="45">
        <f t="shared" si="38"/>
        <v>21556</v>
      </c>
      <c r="G209" s="45">
        <f t="shared" si="39"/>
        <v>23753</v>
      </c>
      <c r="H209" s="45">
        <f t="shared" si="40"/>
        <v>25403</v>
      </c>
      <c r="I209" s="23">
        <v>0</v>
      </c>
      <c r="J209" s="47">
        <f t="shared" si="27"/>
        <v>8.0180020133830757E-2</v>
      </c>
      <c r="K209" s="47">
        <f t="shared" ref="K209:K224" si="41">(E209-C209)/C209</f>
        <v>0.15728074850476698</v>
      </c>
      <c r="L209" s="47">
        <f t="shared" ref="L209:L224" si="42">(F209-C209)/C209</f>
        <v>0.27648487001835731</v>
      </c>
      <c r="M209" s="47">
        <f t="shared" ref="M209:M224" si="43">(G209-C209)/C209</f>
        <v>0.4065849470006514</v>
      </c>
      <c r="N209" s="47">
        <f t="shared" ref="N209:N224" si="44">(H209-C209)/C209</f>
        <v>0.50429324332326642</v>
      </c>
      <c r="O209" s="45">
        <f t="shared" si="25"/>
        <v>8516</v>
      </c>
      <c r="P209" s="23">
        <f t="shared" si="26"/>
        <v>0.50429324332326642</v>
      </c>
      <c r="Q209" s="46">
        <f t="shared" si="28"/>
        <v>4.1677420569436574E-2</v>
      </c>
    </row>
    <row r="210" spans="1:17" hidden="1" x14ac:dyDescent="0.25">
      <c r="A210" s="21" t="s">
        <v>230</v>
      </c>
      <c r="B210" s="63" t="s">
        <v>125</v>
      </c>
      <c r="C210" s="45">
        <f t="shared" si="35"/>
        <v>16314</v>
      </c>
      <c r="D210" s="45">
        <f t="shared" si="36"/>
        <v>18069</v>
      </c>
      <c r="E210" s="45">
        <f t="shared" si="37"/>
        <v>19640</v>
      </c>
      <c r="F210" s="45">
        <f t="shared" si="38"/>
        <v>21498</v>
      </c>
      <c r="G210" s="45">
        <f t="shared" si="39"/>
        <v>23872</v>
      </c>
      <c r="H210" s="45">
        <f t="shared" si="40"/>
        <v>24254</v>
      </c>
      <c r="I210" s="23">
        <v>0</v>
      </c>
      <c r="J210" s="47">
        <f t="shared" si="27"/>
        <v>0.10757631482162559</v>
      </c>
      <c r="K210" s="47">
        <f t="shared" si="41"/>
        <v>0.20387397327448817</v>
      </c>
      <c r="L210" s="47">
        <f t="shared" si="42"/>
        <v>0.31776388378080178</v>
      </c>
      <c r="M210" s="47">
        <f t="shared" si="43"/>
        <v>0.46328306975603778</v>
      </c>
      <c r="N210" s="47">
        <f t="shared" si="44"/>
        <v>0.48669854113031752</v>
      </c>
      <c r="O210" s="45">
        <f t="shared" ref="O210:O224" si="45">H210-C210</f>
        <v>7940</v>
      </c>
      <c r="P210" s="23">
        <f t="shared" ref="P210:P224" si="46">O210/C210</f>
        <v>0.48669854113031752</v>
      </c>
      <c r="Q210" s="46">
        <f t="shared" si="28"/>
        <v>4.0452580172464225E-2</v>
      </c>
    </row>
    <row r="211" spans="1:17" hidden="1" x14ac:dyDescent="0.25">
      <c r="A211" s="21" t="s">
        <v>230</v>
      </c>
      <c r="B211" s="63" t="s">
        <v>138</v>
      </c>
      <c r="C211" s="45">
        <f t="shared" si="35"/>
        <v>16418</v>
      </c>
      <c r="D211" s="45">
        <f t="shared" si="36"/>
        <v>18455</v>
      </c>
      <c r="E211" s="45">
        <f t="shared" si="37"/>
        <v>19603</v>
      </c>
      <c r="F211" s="45">
        <f t="shared" si="38"/>
        <v>21348</v>
      </c>
      <c r="G211" s="45">
        <f t="shared" si="39"/>
        <v>23039</v>
      </c>
      <c r="H211" s="45">
        <f t="shared" si="40"/>
        <v>24406</v>
      </c>
      <c r="I211" s="23">
        <v>0</v>
      </c>
      <c r="J211" s="47">
        <f t="shared" ref="J211:J224" si="47">(D211-C211)/C211</f>
        <v>0.12407114143013766</v>
      </c>
      <c r="K211" s="47">
        <f t="shared" si="41"/>
        <v>0.19399439639420149</v>
      </c>
      <c r="L211" s="47">
        <f t="shared" si="42"/>
        <v>0.3002801802899257</v>
      </c>
      <c r="M211" s="47">
        <f t="shared" si="43"/>
        <v>0.40327689121695698</v>
      </c>
      <c r="N211" s="47">
        <f t="shared" si="44"/>
        <v>0.48653916433183092</v>
      </c>
      <c r="O211" s="45">
        <f t="shared" si="45"/>
        <v>7988</v>
      </c>
      <c r="P211" s="23">
        <f t="shared" si="46"/>
        <v>0.48653916433183092</v>
      </c>
      <c r="Q211" s="46">
        <f t="shared" si="28"/>
        <v>4.0441425792699492E-2</v>
      </c>
    </row>
    <row r="212" spans="1:17" hidden="1" x14ac:dyDescent="0.25">
      <c r="A212" s="21" t="s">
        <v>230</v>
      </c>
      <c r="B212" s="63" t="s">
        <v>94</v>
      </c>
      <c r="C212" s="45">
        <f t="shared" si="35"/>
        <v>16798</v>
      </c>
      <c r="D212" s="45">
        <f t="shared" si="36"/>
        <v>18008</v>
      </c>
      <c r="E212" s="45">
        <f t="shared" si="37"/>
        <v>20084</v>
      </c>
      <c r="F212" s="45">
        <f t="shared" si="38"/>
        <v>21671</v>
      </c>
      <c r="G212" s="45">
        <f t="shared" si="39"/>
        <v>23654</v>
      </c>
      <c r="H212" s="45">
        <f t="shared" si="40"/>
        <v>25029</v>
      </c>
      <c r="I212" s="23">
        <v>0</v>
      </c>
      <c r="J212" s="47">
        <f t="shared" si="47"/>
        <v>7.2032384807715205E-2</v>
      </c>
      <c r="K212" s="47">
        <f t="shared" si="41"/>
        <v>0.19561852601500179</v>
      </c>
      <c r="L212" s="47">
        <f t="shared" si="42"/>
        <v>0.29009405881652578</v>
      </c>
      <c r="M212" s="47">
        <f t="shared" si="43"/>
        <v>0.40814382664602927</v>
      </c>
      <c r="N212" s="47">
        <f t="shared" si="44"/>
        <v>0.4899988093820693</v>
      </c>
      <c r="O212" s="45">
        <f t="shared" si="45"/>
        <v>8231</v>
      </c>
      <c r="P212" s="23">
        <f t="shared" si="46"/>
        <v>0.4899988093820693</v>
      </c>
      <c r="Q212" s="46">
        <f t="shared" si="28"/>
        <v>4.0683316075489806E-2</v>
      </c>
    </row>
    <row r="213" spans="1:17" hidden="1" x14ac:dyDescent="0.25">
      <c r="A213" s="21" t="s">
        <v>230</v>
      </c>
      <c r="B213" s="63" t="s">
        <v>86</v>
      </c>
      <c r="C213" s="45">
        <f t="shared" si="35"/>
        <v>17161</v>
      </c>
      <c r="D213" s="45">
        <f t="shared" si="36"/>
        <v>18459</v>
      </c>
      <c r="E213" s="45">
        <f t="shared" si="37"/>
        <v>20673</v>
      </c>
      <c r="F213" s="45">
        <f t="shared" si="38"/>
        <v>21868</v>
      </c>
      <c r="G213" s="45">
        <f t="shared" si="39"/>
        <v>24512</v>
      </c>
      <c r="H213" s="45">
        <f t="shared" si="40"/>
        <v>26043</v>
      </c>
      <c r="I213" s="23">
        <v>0</v>
      </c>
      <c r="J213" s="47">
        <f t="shared" si="47"/>
        <v>7.563661791270905E-2</v>
      </c>
      <c r="K213" s="47">
        <f t="shared" si="41"/>
        <v>0.20465007866674437</v>
      </c>
      <c r="L213" s="47">
        <f t="shared" si="42"/>
        <v>0.27428471534292875</v>
      </c>
      <c r="M213" s="47">
        <f t="shared" si="43"/>
        <v>0.42835499096789231</v>
      </c>
      <c r="N213" s="47">
        <f t="shared" si="44"/>
        <v>0.51756890624089502</v>
      </c>
      <c r="O213" s="45">
        <f t="shared" si="45"/>
        <v>8882</v>
      </c>
      <c r="P213" s="23">
        <f t="shared" si="46"/>
        <v>0.51756890624089502</v>
      </c>
      <c r="Q213" s="46">
        <f t="shared" si="28"/>
        <v>4.2593089371807613E-2</v>
      </c>
    </row>
    <row r="214" spans="1:17" hidden="1" x14ac:dyDescent="0.25">
      <c r="A214" s="21" t="s">
        <v>230</v>
      </c>
      <c r="B214" s="63" t="s">
        <v>118</v>
      </c>
      <c r="C214" s="45">
        <f t="shared" si="35"/>
        <v>17623</v>
      </c>
      <c r="D214" s="45">
        <f t="shared" si="36"/>
        <v>17972</v>
      </c>
      <c r="E214" s="45">
        <f t="shared" si="37"/>
        <v>19652</v>
      </c>
      <c r="F214" s="45">
        <f t="shared" si="38"/>
        <v>21537</v>
      </c>
      <c r="G214" s="45">
        <f t="shared" si="39"/>
        <v>25128</v>
      </c>
      <c r="H214" s="45">
        <f t="shared" si="40"/>
        <v>23482</v>
      </c>
      <c r="I214" s="23">
        <v>0</v>
      </c>
      <c r="J214" s="47">
        <f t="shared" si="47"/>
        <v>1.9803665664188844E-2</v>
      </c>
      <c r="K214" s="47">
        <f t="shared" si="41"/>
        <v>0.11513363218521251</v>
      </c>
      <c r="L214" s="47">
        <f t="shared" si="42"/>
        <v>0.22209612438290871</v>
      </c>
      <c r="M214" s="47">
        <f t="shared" si="43"/>
        <v>0.42586392782159677</v>
      </c>
      <c r="N214" s="47">
        <f t="shared" si="44"/>
        <v>0.33246325824207001</v>
      </c>
      <c r="O214" s="45">
        <f t="shared" si="45"/>
        <v>5859</v>
      </c>
      <c r="P214" s="23">
        <f t="shared" si="46"/>
        <v>0.33246325824207001</v>
      </c>
      <c r="Q214" s="46">
        <f t="shared" si="28"/>
        <v>2.9118829051694384E-2</v>
      </c>
    </row>
    <row r="215" spans="1:17" hidden="1" x14ac:dyDescent="0.25">
      <c r="A215" s="21" t="s">
        <v>230</v>
      </c>
      <c r="B215" s="63" t="s">
        <v>108</v>
      </c>
      <c r="C215" s="45">
        <f t="shared" si="35"/>
        <v>17086</v>
      </c>
      <c r="D215" s="45">
        <f t="shared" si="36"/>
        <v>18781</v>
      </c>
      <c r="E215" s="45">
        <f t="shared" si="37"/>
        <v>19206</v>
      </c>
      <c r="F215" s="45">
        <f t="shared" si="38"/>
        <v>21587</v>
      </c>
      <c r="G215" s="45">
        <f t="shared" si="39"/>
        <v>24487</v>
      </c>
      <c r="H215" s="45">
        <f t="shared" si="40"/>
        <v>25134</v>
      </c>
      <c r="I215" s="23">
        <v>0</v>
      </c>
      <c r="J215" s="47">
        <f t="shared" si="47"/>
        <v>9.9204026688516911E-2</v>
      </c>
      <c r="K215" s="47">
        <f t="shared" si="41"/>
        <v>0.12407819267236334</v>
      </c>
      <c r="L215" s="47">
        <f t="shared" si="42"/>
        <v>0.26343204963127709</v>
      </c>
      <c r="M215" s="47">
        <f t="shared" si="43"/>
        <v>0.43316165281517033</v>
      </c>
      <c r="N215" s="47">
        <f t="shared" si="44"/>
        <v>0.47102891255999063</v>
      </c>
      <c r="O215" s="45">
        <f t="shared" si="45"/>
        <v>8048</v>
      </c>
      <c r="P215" s="23">
        <f t="shared" si="46"/>
        <v>0.47102891255999063</v>
      </c>
      <c r="Q215" s="46">
        <f t="shared" si="28"/>
        <v>3.9350719112991595E-2</v>
      </c>
    </row>
    <row r="216" spans="1:17" hidden="1" x14ac:dyDescent="0.25">
      <c r="A216" s="21" t="s">
        <v>230</v>
      </c>
      <c r="B216" s="63" t="s">
        <v>119</v>
      </c>
      <c r="C216" s="45">
        <f t="shared" si="35"/>
        <v>15924</v>
      </c>
      <c r="D216" s="45">
        <f t="shared" si="36"/>
        <v>18060</v>
      </c>
      <c r="E216" s="45">
        <f t="shared" si="37"/>
        <v>18771</v>
      </c>
      <c r="F216" s="45">
        <f t="shared" si="38"/>
        <v>21342</v>
      </c>
      <c r="G216" s="45">
        <f t="shared" si="39"/>
        <v>23363</v>
      </c>
      <c r="H216" s="45">
        <f t="shared" si="40"/>
        <v>24184</v>
      </c>
      <c r="I216" s="23">
        <v>0</v>
      </c>
      <c r="J216" s="47">
        <f t="shared" si="47"/>
        <v>0.13413715146948002</v>
      </c>
      <c r="K216" s="47">
        <f t="shared" si="41"/>
        <v>0.17878673700075359</v>
      </c>
      <c r="L216" s="47">
        <f t="shared" si="42"/>
        <v>0.340241145440844</v>
      </c>
      <c r="M216" s="47">
        <f t="shared" si="43"/>
        <v>0.46715649334338105</v>
      </c>
      <c r="N216" s="47">
        <f t="shared" si="44"/>
        <v>0.51871389098216525</v>
      </c>
      <c r="O216" s="45">
        <f t="shared" si="45"/>
        <v>8260</v>
      </c>
      <c r="P216" s="23">
        <f t="shared" si="46"/>
        <v>0.51871389098216525</v>
      </c>
      <c r="Q216" s="46">
        <f t="shared" si="28"/>
        <v>4.2671724883231565E-2</v>
      </c>
    </row>
    <row r="217" spans="1:17" hidden="1" x14ac:dyDescent="0.25">
      <c r="A217" s="21" t="s">
        <v>230</v>
      </c>
      <c r="B217" s="63" t="s">
        <v>126</v>
      </c>
      <c r="C217" s="45">
        <f t="shared" si="35"/>
        <v>17420</v>
      </c>
      <c r="D217" s="45">
        <f t="shared" si="36"/>
        <v>18949</v>
      </c>
      <c r="E217" s="45">
        <f t="shared" si="37"/>
        <v>20504</v>
      </c>
      <c r="F217" s="45">
        <f t="shared" si="38"/>
        <v>22089</v>
      </c>
      <c r="G217" s="45">
        <f t="shared" si="39"/>
        <v>25140</v>
      </c>
      <c r="H217" s="45">
        <f t="shared" si="40"/>
        <v>25244</v>
      </c>
      <c r="I217" s="23">
        <v>0</v>
      </c>
      <c r="J217" s="47">
        <f t="shared" si="47"/>
        <v>8.7772675086107921E-2</v>
      </c>
      <c r="K217" s="47">
        <f t="shared" si="41"/>
        <v>0.17703788748564869</v>
      </c>
      <c r="L217" s="47">
        <f t="shared" si="42"/>
        <v>0.26802525832376578</v>
      </c>
      <c r="M217" s="47">
        <f t="shared" si="43"/>
        <v>0.44316877152698048</v>
      </c>
      <c r="N217" s="47">
        <f t="shared" si="44"/>
        <v>0.44913892078071183</v>
      </c>
      <c r="O217" s="45">
        <f t="shared" si="45"/>
        <v>7824</v>
      </c>
      <c r="P217" s="23">
        <f t="shared" si="46"/>
        <v>0.44913892078071183</v>
      </c>
      <c r="Q217" s="46">
        <f t="shared" si="28"/>
        <v>3.7793633405308391E-2</v>
      </c>
    </row>
    <row r="218" spans="1:17" hidden="1" x14ac:dyDescent="0.25">
      <c r="A218" s="21" t="s">
        <v>230</v>
      </c>
      <c r="B218" s="63" t="s">
        <v>131</v>
      </c>
      <c r="C218" s="45">
        <f t="shared" si="35"/>
        <v>15971</v>
      </c>
      <c r="D218" s="45">
        <f t="shared" si="36"/>
        <v>17997</v>
      </c>
      <c r="E218" s="45">
        <f t="shared" si="37"/>
        <v>19229</v>
      </c>
      <c r="F218" s="45">
        <f t="shared" si="38"/>
        <v>20343</v>
      </c>
      <c r="G218" s="45">
        <f t="shared" si="39"/>
        <v>22516</v>
      </c>
      <c r="H218" s="45">
        <f t="shared" si="40"/>
        <v>23734</v>
      </c>
      <c r="I218" s="23">
        <v>0</v>
      </c>
      <c r="J218" s="47">
        <f t="shared" si="47"/>
        <v>0.12685492455074823</v>
      </c>
      <c r="K218" s="47">
        <f t="shared" si="41"/>
        <v>0.20399474046709662</v>
      </c>
      <c r="L218" s="47">
        <f t="shared" si="42"/>
        <v>0.27374616492392462</v>
      </c>
      <c r="M218" s="47">
        <f t="shared" si="43"/>
        <v>0.4098052720556008</v>
      </c>
      <c r="N218" s="47">
        <f t="shared" si="44"/>
        <v>0.48606849915471795</v>
      </c>
      <c r="O218" s="45">
        <f t="shared" si="45"/>
        <v>7763</v>
      </c>
      <c r="P218" s="23">
        <f t="shared" si="46"/>
        <v>0.48606849915471795</v>
      </c>
      <c r="Q218" s="46">
        <f t="shared" ref="Q218:Q224" si="48">_xlfn.RRI(10,C218,H218)</f>
        <v>4.0408478841474027E-2</v>
      </c>
    </row>
    <row r="219" spans="1:17" hidden="1" x14ac:dyDescent="0.25">
      <c r="A219" s="21" t="s">
        <v>230</v>
      </c>
      <c r="B219" s="63" t="s">
        <v>87</v>
      </c>
      <c r="C219" s="45">
        <f t="shared" si="35"/>
        <v>19170</v>
      </c>
      <c r="D219" s="45">
        <f t="shared" si="36"/>
        <v>19239</v>
      </c>
      <c r="E219" s="45">
        <f t="shared" si="37"/>
        <v>21306</v>
      </c>
      <c r="F219" s="45">
        <f t="shared" si="38"/>
        <v>22184</v>
      </c>
      <c r="G219" s="45">
        <f t="shared" si="39"/>
        <v>24749</v>
      </c>
      <c r="H219" s="45">
        <f t="shared" si="40"/>
        <v>27574</v>
      </c>
      <c r="I219" s="23">
        <v>0</v>
      </c>
      <c r="J219" s="47">
        <f t="shared" si="47"/>
        <v>3.5993740219092333E-3</v>
      </c>
      <c r="K219" s="47">
        <f t="shared" si="41"/>
        <v>0.11142410015649452</v>
      </c>
      <c r="L219" s="47">
        <f t="shared" si="42"/>
        <v>0.15722483046426708</v>
      </c>
      <c r="M219" s="47">
        <f t="shared" si="43"/>
        <v>0.29102764736567555</v>
      </c>
      <c r="N219" s="47">
        <f t="shared" si="44"/>
        <v>0.43839332290036515</v>
      </c>
      <c r="O219" s="45">
        <f t="shared" si="45"/>
        <v>8404</v>
      </c>
      <c r="P219" s="23">
        <f t="shared" si="46"/>
        <v>0.43839332290036515</v>
      </c>
      <c r="Q219" s="46">
        <f t="shared" si="48"/>
        <v>3.7021512810745838E-2</v>
      </c>
    </row>
    <row r="220" spans="1:17" hidden="1" x14ac:dyDescent="0.25">
      <c r="A220" s="21" t="s">
        <v>230</v>
      </c>
      <c r="B220" s="63" t="s">
        <v>120</v>
      </c>
      <c r="C220" s="45">
        <f t="shared" si="35"/>
        <v>16503</v>
      </c>
      <c r="D220" s="45">
        <f t="shared" si="36"/>
        <v>18190</v>
      </c>
      <c r="E220" s="45">
        <f t="shared" si="37"/>
        <v>19760</v>
      </c>
      <c r="F220" s="45">
        <f t="shared" si="38"/>
        <v>21724</v>
      </c>
      <c r="G220" s="45">
        <f t="shared" si="39"/>
        <v>23178</v>
      </c>
      <c r="H220" s="45">
        <f t="shared" si="40"/>
        <v>25497</v>
      </c>
      <c r="I220" s="23">
        <v>0</v>
      </c>
      <c r="J220" s="47">
        <f t="shared" si="47"/>
        <v>0.10222383809004423</v>
      </c>
      <c r="K220" s="47">
        <f t="shared" si="41"/>
        <v>0.19735805611101012</v>
      </c>
      <c r="L220" s="47">
        <f t="shared" si="42"/>
        <v>0.31636672120220566</v>
      </c>
      <c r="M220" s="47">
        <f t="shared" si="43"/>
        <v>0.40447191419741862</v>
      </c>
      <c r="N220" s="47">
        <f t="shared" si="44"/>
        <v>0.54499181966915111</v>
      </c>
      <c r="O220" s="45">
        <f t="shared" si="45"/>
        <v>8994</v>
      </c>
      <c r="P220" s="23">
        <f t="shared" si="46"/>
        <v>0.54499181966915111</v>
      </c>
      <c r="Q220" s="46">
        <f t="shared" si="48"/>
        <v>4.4461938641202847E-2</v>
      </c>
    </row>
    <row r="221" spans="1:17" x14ac:dyDescent="0.25">
      <c r="A221" s="21" t="s">
        <v>230</v>
      </c>
      <c r="B221" s="63" t="s">
        <v>139</v>
      </c>
      <c r="C221" s="45">
        <f t="shared" si="35"/>
        <v>16580</v>
      </c>
      <c r="D221" s="45">
        <f t="shared" si="36"/>
        <v>18292</v>
      </c>
      <c r="E221" s="45">
        <f t="shared" si="37"/>
        <v>19378</v>
      </c>
      <c r="F221" s="45">
        <f t="shared" si="38"/>
        <v>22392</v>
      </c>
      <c r="G221" s="45">
        <f t="shared" si="39"/>
        <v>23468</v>
      </c>
      <c r="H221" s="45">
        <f t="shared" si="40"/>
        <v>25416</v>
      </c>
      <c r="I221" s="23">
        <v>0</v>
      </c>
      <c r="J221" s="47">
        <f t="shared" si="47"/>
        <v>0.10325693606755126</v>
      </c>
      <c r="K221" s="47">
        <f t="shared" si="41"/>
        <v>0.16875753920386008</v>
      </c>
      <c r="L221" s="47">
        <f t="shared" si="42"/>
        <v>0.35054282267792519</v>
      </c>
      <c r="M221" s="47">
        <f t="shared" si="43"/>
        <v>0.41544028950542822</v>
      </c>
      <c r="N221" s="47">
        <f t="shared" si="44"/>
        <v>0.53293124246079615</v>
      </c>
      <c r="O221" s="45">
        <f t="shared" si="45"/>
        <v>8836</v>
      </c>
      <c r="P221" s="23">
        <f t="shared" si="46"/>
        <v>0.53293124246079615</v>
      </c>
      <c r="Q221" s="46">
        <f t="shared" si="48"/>
        <v>4.3643728221106848E-2</v>
      </c>
    </row>
    <row r="222" spans="1:17" hidden="1" x14ac:dyDescent="0.25">
      <c r="A222" s="21" t="s">
        <v>230</v>
      </c>
      <c r="B222" s="63" t="s">
        <v>121</v>
      </c>
      <c r="C222" s="45">
        <f t="shared" si="35"/>
        <v>17161</v>
      </c>
      <c r="D222" s="45">
        <f t="shared" si="36"/>
        <v>18979</v>
      </c>
      <c r="E222" s="45">
        <f t="shared" si="37"/>
        <v>20650</v>
      </c>
      <c r="F222" s="45">
        <f t="shared" si="38"/>
        <v>23465</v>
      </c>
      <c r="G222" s="45">
        <f t="shared" si="39"/>
        <v>24048</v>
      </c>
      <c r="H222" s="45">
        <f t="shared" si="40"/>
        <v>27033</v>
      </c>
      <c r="I222" s="23">
        <v>0</v>
      </c>
      <c r="J222" s="47">
        <f t="shared" si="47"/>
        <v>0.10593788240778509</v>
      </c>
      <c r="K222" s="47">
        <f t="shared" si="41"/>
        <v>0.20330983042946216</v>
      </c>
      <c r="L222" s="47">
        <f t="shared" si="42"/>
        <v>0.36734456034030649</v>
      </c>
      <c r="M222" s="47">
        <f t="shared" si="43"/>
        <v>0.40131693957228598</v>
      </c>
      <c r="N222" s="47">
        <f t="shared" si="44"/>
        <v>0.57525785210652058</v>
      </c>
      <c r="O222" s="45">
        <f t="shared" si="45"/>
        <v>9872</v>
      </c>
      <c r="P222" s="23">
        <f t="shared" si="46"/>
        <v>0.57525785210652058</v>
      </c>
      <c r="Q222" s="46">
        <f t="shared" si="48"/>
        <v>4.6490199098458751E-2</v>
      </c>
    </row>
    <row r="223" spans="1:17" hidden="1" x14ac:dyDescent="0.25">
      <c r="A223" s="21" t="s">
        <v>230</v>
      </c>
      <c r="B223" s="63" t="s">
        <v>100</v>
      </c>
      <c r="C223" s="45">
        <f t="shared" si="35"/>
        <v>18114</v>
      </c>
      <c r="D223" s="45">
        <f t="shared" si="36"/>
        <v>19309</v>
      </c>
      <c r="E223" s="45">
        <f t="shared" si="37"/>
        <v>21159</v>
      </c>
      <c r="F223" s="45">
        <f t="shared" si="38"/>
        <v>22530</v>
      </c>
      <c r="G223" s="45">
        <f t="shared" si="39"/>
        <v>24249</v>
      </c>
      <c r="H223" s="45">
        <f t="shared" si="40"/>
        <v>25609</v>
      </c>
      <c r="I223" s="23">
        <v>0</v>
      </c>
      <c r="J223" s="47">
        <f t="shared" si="47"/>
        <v>6.5971072098929009E-2</v>
      </c>
      <c r="K223" s="47">
        <f t="shared" si="41"/>
        <v>0.16810202053660153</v>
      </c>
      <c r="L223" s="47">
        <f t="shared" si="42"/>
        <v>0.24378933421662802</v>
      </c>
      <c r="M223" s="47">
        <f t="shared" si="43"/>
        <v>0.33868830738655181</v>
      </c>
      <c r="N223" s="47">
        <f t="shared" si="44"/>
        <v>0.41376835596775974</v>
      </c>
      <c r="O223" s="45">
        <f t="shared" si="45"/>
        <v>7495</v>
      </c>
      <c r="P223" s="23">
        <f t="shared" si="46"/>
        <v>0.41376835596775974</v>
      </c>
      <c r="Q223" s="46">
        <f t="shared" si="48"/>
        <v>3.5232328206999508E-2</v>
      </c>
    </row>
    <row r="224" spans="1:17" hidden="1" x14ac:dyDescent="0.25">
      <c r="A224" s="21" t="s">
        <v>230</v>
      </c>
      <c r="B224" s="63" t="s">
        <v>132</v>
      </c>
      <c r="C224" s="45">
        <f t="shared" si="35"/>
        <v>16860</v>
      </c>
      <c r="D224" s="45">
        <f t="shared" si="36"/>
        <v>19291</v>
      </c>
      <c r="E224" s="45">
        <f t="shared" si="37"/>
        <v>20654</v>
      </c>
      <c r="F224" s="45">
        <f t="shared" si="38"/>
        <v>24383</v>
      </c>
      <c r="G224" s="45">
        <f t="shared" si="39"/>
        <v>23504</v>
      </c>
      <c r="H224" s="45">
        <f t="shared" si="40"/>
        <v>26344</v>
      </c>
      <c r="I224" s="23">
        <v>0</v>
      </c>
      <c r="J224" s="47">
        <f t="shared" si="47"/>
        <v>0.14418742586002373</v>
      </c>
      <c r="K224" s="47">
        <f t="shared" si="41"/>
        <v>0.22502965599051009</v>
      </c>
      <c r="L224" s="47">
        <f t="shared" si="42"/>
        <v>0.44620403321470936</v>
      </c>
      <c r="M224" s="47">
        <f t="shared" si="43"/>
        <v>0.39406880189798338</v>
      </c>
      <c r="N224" s="47">
        <f t="shared" si="44"/>
        <v>0.5625148279952551</v>
      </c>
      <c r="O224" s="45">
        <f t="shared" si="45"/>
        <v>9484</v>
      </c>
      <c r="P224" s="23">
        <f t="shared" si="46"/>
        <v>0.5625148279952551</v>
      </c>
      <c r="Q224" s="46">
        <f t="shared" si="48"/>
        <v>4.5640544890288348E-2</v>
      </c>
    </row>
    <row r="226" spans="3:14" x14ac:dyDescent="0.25">
      <c r="J226" s="162"/>
      <c r="K226" s="162"/>
      <c r="L226" s="162"/>
      <c r="M226" s="163"/>
      <c r="N226" s="162"/>
    </row>
    <row r="227" spans="3:14" x14ac:dyDescent="0.25">
      <c r="C227" s="69"/>
      <c r="J227" s="162"/>
    </row>
    <row r="228" spans="3:14" x14ac:dyDescent="0.25">
      <c r="H228" s="55"/>
      <c r="J228" s="162"/>
    </row>
    <row r="229" spans="3:14" x14ac:dyDescent="0.25">
      <c r="H229" s="55"/>
      <c r="J229" s="162"/>
    </row>
  </sheetData>
  <autoFilter ref="A16:Q224" xr:uid="{63D833C4-3FF6-4C0F-B3FD-F44C25C39A34}">
    <filterColumn colId="1">
      <filters>
        <filter val="Washington"/>
      </filters>
    </filterColumn>
  </autoFilter>
  <mergeCells count="3">
    <mergeCell ref="C15:H15"/>
    <mergeCell ref="O15:Q15"/>
    <mergeCell ref="I15:N15"/>
  </mergeCells>
  <hyperlinks>
    <hyperlink ref="A4" r:id="rId1" xr:uid="{8ADDBB84-07DF-40C8-BBEB-86A7C2B51FA0}"/>
    <hyperlink ref="A12" r:id="rId2" xr:uid="{CFA8E0CD-D86E-4AB9-AB3D-45B99ECC0E82}"/>
  </hyperlinks>
  <pageMargins left="0.7" right="0.7" top="0.75" bottom="0.75" header="0.3" footer="0.3"/>
  <pageSetup orientation="portrait"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E0772-BA99-42AD-9C87-1730CBE7A7D8}">
  <sheetPr>
    <tabColor theme="4" tint="-0.499984740745262"/>
  </sheetPr>
  <dimension ref="A1:H107"/>
  <sheetViews>
    <sheetView workbookViewId="0">
      <pane ySplit="3" topLeftCell="A8" activePane="bottomLeft" state="frozen"/>
      <selection pane="bottomLeft" activeCell="H9" sqref="H9"/>
    </sheetView>
  </sheetViews>
  <sheetFormatPr defaultColWidth="8.85546875" defaultRowHeight="15" x14ac:dyDescent="0.25"/>
  <cols>
    <col min="1" max="1" width="21.140625" style="16" customWidth="1"/>
    <col min="2" max="2" width="61.28515625" style="16" customWidth="1"/>
    <col min="3" max="16384" width="8.85546875" style="16"/>
  </cols>
  <sheetData>
    <row r="1" spans="1:8" ht="15.75" x14ac:dyDescent="0.25">
      <c r="A1" s="15" t="s">
        <v>208</v>
      </c>
      <c r="B1" s="15"/>
    </row>
    <row r="3" spans="1:8" x14ac:dyDescent="0.25">
      <c r="A3" s="20" t="s">
        <v>148</v>
      </c>
      <c r="B3" s="20" t="s">
        <v>223</v>
      </c>
      <c r="C3" s="68">
        <v>2011</v>
      </c>
      <c r="D3" s="68">
        <v>2013</v>
      </c>
      <c r="E3" s="68">
        <v>2015</v>
      </c>
      <c r="F3" s="68">
        <v>2017</v>
      </c>
      <c r="G3" s="68">
        <v>2019</v>
      </c>
      <c r="H3" s="68">
        <v>2021</v>
      </c>
    </row>
    <row r="4" spans="1:8" x14ac:dyDescent="0.25">
      <c r="A4" s="63" t="s">
        <v>51</v>
      </c>
      <c r="B4" s="21" t="s">
        <v>231</v>
      </c>
      <c r="C4" s="23">
        <v>0</v>
      </c>
      <c r="D4" s="47">
        <v>6.7035015310877383E-2</v>
      </c>
      <c r="E4" s="47">
        <v>0.15310877379842897</v>
      </c>
      <c r="F4" s="47">
        <v>0.24397550259619225</v>
      </c>
      <c r="G4" s="47">
        <v>0.36373319131939824</v>
      </c>
      <c r="H4" s="47">
        <v>0.42331247503661296</v>
      </c>
    </row>
    <row r="5" spans="1:8" x14ac:dyDescent="0.25">
      <c r="A5" s="63" t="s">
        <v>110</v>
      </c>
      <c r="B5" s="21" t="s">
        <v>232</v>
      </c>
      <c r="C5" s="23">
        <v>0</v>
      </c>
      <c r="D5" s="47">
        <v>4.1499227202472955E-2</v>
      </c>
      <c r="E5" s="47">
        <v>0.23284389489953633</v>
      </c>
      <c r="F5" s="47">
        <v>0.30618238021638333</v>
      </c>
      <c r="G5" s="47">
        <v>0.37047913446676972</v>
      </c>
      <c r="H5" s="47">
        <v>0.50996908809891806</v>
      </c>
    </row>
    <row r="6" spans="1:8" x14ac:dyDescent="0.25">
      <c r="A6" s="63" t="s">
        <v>134</v>
      </c>
      <c r="B6" s="21" t="s">
        <v>233</v>
      </c>
      <c r="C6" s="23">
        <v>0</v>
      </c>
      <c r="D6" s="47">
        <v>0.28872713699141472</v>
      </c>
      <c r="E6" s="47">
        <v>0.31199452532039318</v>
      </c>
      <c r="F6" s="47">
        <v>0.39461241756874454</v>
      </c>
      <c r="G6" s="47">
        <v>0.42895358964787855</v>
      </c>
      <c r="H6" s="47">
        <v>0.45813114346149059</v>
      </c>
    </row>
    <row r="7" spans="1:8" x14ac:dyDescent="0.25">
      <c r="A7" s="63" t="s">
        <v>123</v>
      </c>
      <c r="B7" s="21" t="s">
        <v>234</v>
      </c>
      <c r="C7" s="23">
        <v>0</v>
      </c>
      <c r="D7" s="47">
        <v>2.2148916116870875E-2</v>
      </c>
      <c r="E7" s="47">
        <v>0.14440554732731925</v>
      </c>
      <c r="F7" s="47">
        <v>0.24087787801265653</v>
      </c>
      <c r="G7" s="47">
        <v>0.34414972398007271</v>
      </c>
      <c r="H7" s="47">
        <v>0.35431533593644809</v>
      </c>
    </row>
    <row r="8" spans="1:8" x14ac:dyDescent="0.25">
      <c r="A8" s="63" t="s">
        <v>111</v>
      </c>
      <c r="B8" s="21" t="s">
        <v>235</v>
      </c>
      <c r="C8" s="23">
        <v>0</v>
      </c>
      <c r="D8" s="47">
        <v>8.3533750200416867E-2</v>
      </c>
      <c r="E8" s="47">
        <v>0.13981080647747315</v>
      </c>
      <c r="F8" s="47">
        <v>0.33581850248516915</v>
      </c>
      <c r="G8" s="47">
        <v>0.42480359147025815</v>
      </c>
      <c r="H8" s="47">
        <v>0.47017797017797019</v>
      </c>
    </row>
    <row r="9" spans="1:8" x14ac:dyDescent="0.25">
      <c r="A9" s="63" t="s">
        <v>135</v>
      </c>
      <c r="B9" s="21" t="s">
        <v>236</v>
      </c>
      <c r="C9" s="23">
        <v>0</v>
      </c>
      <c r="D9" s="47">
        <v>5.3924354360042941E-2</v>
      </c>
      <c r="E9" s="47">
        <v>0.13942034476226559</v>
      </c>
      <c r="F9" s="47">
        <v>0.18267348614005177</v>
      </c>
      <c r="G9" s="47">
        <v>0.31262234008966344</v>
      </c>
      <c r="H9" s="47">
        <v>0.37841762960156594</v>
      </c>
    </row>
    <row r="10" spans="1:8" x14ac:dyDescent="0.25">
      <c r="A10" s="63" t="s">
        <v>128</v>
      </c>
      <c r="B10" s="21" t="s">
        <v>237</v>
      </c>
      <c r="C10" s="23">
        <v>0</v>
      </c>
      <c r="D10" s="47">
        <v>0.12026936026936028</v>
      </c>
      <c r="E10" s="47">
        <v>0.14074074074074075</v>
      </c>
      <c r="F10" s="47">
        <v>0.30228956228956227</v>
      </c>
      <c r="G10" s="47">
        <v>0.35831649831649831</v>
      </c>
      <c r="H10" s="47">
        <v>0.3987205387205387</v>
      </c>
    </row>
    <row r="11" spans="1:8" x14ac:dyDescent="0.25">
      <c r="A11" s="63" t="s">
        <v>82</v>
      </c>
      <c r="B11" s="21" t="s">
        <v>238</v>
      </c>
      <c r="C11" s="23">
        <v>0</v>
      </c>
      <c r="D11" s="47">
        <v>3.7442360897632955E-2</v>
      </c>
      <c r="E11" s="47">
        <v>0.12320934521979711</v>
      </c>
      <c r="F11" s="47">
        <v>0.2308638180141408</v>
      </c>
      <c r="G11" s="47">
        <v>0.31343375345834612</v>
      </c>
      <c r="H11" s="47">
        <v>0.47666769136181986</v>
      </c>
    </row>
    <row r="12" spans="1:8" x14ac:dyDescent="0.25">
      <c r="A12" s="63" t="s">
        <v>89</v>
      </c>
      <c r="B12" s="21" t="s">
        <v>239</v>
      </c>
      <c r="C12" s="23">
        <v>0</v>
      </c>
      <c r="D12" s="47">
        <v>5.4324071183265692E-3</v>
      </c>
      <c r="E12" s="47">
        <v>0.18139244458320325</v>
      </c>
      <c r="F12" s="47">
        <v>0.211801436153606</v>
      </c>
      <c r="G12" s="47">
        <v>0.28804246019356855</v>
      </c>
      <c r="H12" s="47">
        <v>0.37864502029347485</v>
      </c>
    </row>
    <row r="13" spans="1:8" x14ac:dyDescent="0.25">
      <c r="A13" s="63" t="s">
        <v>90</v>
      </c>
      <c r="B13" s="21" t="s">
        <v>240</v>
      </c>
      <c r="C13" s="23">
        <v>0</v>
      </c>
      <c r="D13" s="47">
        <v>3.9503793809466455E-2</v>
      </c>
      <c r="E13" s="47">
        <v>0.15042755630495003</v>
      </c>
      <c r="F13" s="47">
        <v>0.26219438757075758</v>
      </c>
      <c r="G13" s="47">
        <v>0.34355052390702157</v>
      </c>
      <c r="H13" s="47">
        <v>0.47266048416235096</v>
      </c>
    </row>
    <row r="14" spans="1:8" x14ac:dyDescent="0.25">
      <c r="A14" s="63" t="s">
        <v>112</v>
      </c>
      <c r="B14" s="21" t="s">
        <v>241</v>
      </c>
      <c r="C14" s="23">
        <v>0</v>
      </c>
      <c r="D14" s="47">
        <v>9.082269888677709E-2</v>
      </c>
      <c r="E14" s="47">
        <v>8.6682052674450172E-2</v>
      </c>
      <c r="F14" s="47">
        <v>0.16677979907683954</v>
      </c>
      <c r="G14" s="47">
        <v>0.40605484659245178</v>
      </c>
      <c r="H14" s="47">
        <v>0.43795818626120009</v>
      </c>
    </row>
    <row r="15" spans="1:8" x14ac:dyDescent="0.25">
      <c r="A15" s="63" t="s">
        <v>113</v>
      </c>
      <c r="B15" s="21" t="s">
        <v>242</v>
      </c>
      <c r="C15" s="23">
        <v>0</v>
      </c>
      <c r="D15" s="47">
        <v>5.7222659886843802E-2</v>
      </c>
      <c r="E15" s="47">
        <v>0.23949008092816729</v>
      </c>
      <c r="F15" s="47">
        <v>0.26785074840650291</v>
      </c>
      <c r="G15" s="47">
        <v>0.41230394614337895</v>
      </c>
      <c r="H15" s="47">
        <v>0.59578887058655017</v>
      </c>
    </row>
    <row r="16" spans="1:8" x14ac:dyDescent="0.25">
      <c r="A16" s="63" t="s">
        <v>136</v>
      </c>
      <c r="B16" s="21" t="s">
        <v>243</v>
      </c>
      <c r="C16" s="23">
        <v>0</v>
      </c>
      <c r="D16" s="47">
        <v>4.6877274712476345E-2</v>
      </c>
      <c r="E16" s="47">
        <v>0.16166836511864902</v>
      </c>
      <c r="F16" s="47">
        <v>0.34750327558596594</v>
      </c>
      <c r="G16" s="47">
        <v>0.40071334983258117</v>
      </c>
      <c r="H16" s="47">
        <v>0.34946862716552629</v>
      </c>
    </row>
    <row r="17" spans="1:8" x14ac:dyDescent="0.25">
      <c r="A17" s="63" t="s">
        <v>129</v>
      </c>
      <c r="B17" s="21" t="s">
        <v>244</v>
      </c>
      <c r="C17" s="23">
        <v>0</v>
      </c>
      <c r="D17" s="47">
        <v>6.2447960033305577E-2</v>
      </c>
      <c r="E17" s="47">
        <v>0.26341684959503442</v>
      </c>
      <c r="F17" s="47">
        <v>0.29952312466883657</v>
      </c>
      <c r="G17" s="47">
        <v>0.45772462341987735</v>
      </c>
      <c r="H17" s="47">
        <v>0.49784270683521309</v>
      </c>
    </row>
    <row r="18" spans="1:8" x14ac:dyDescent="0.25">
      <c r="A18" s="63" t="s">
        <v>96</v>
      </c>
      <c r="B18" s="21" t="s">
        <v>245</v>
      </c>
      <c r="C18" s="23">
        <v>0</v>
      </c>
      <c r="D18" s="47">
        <v>0.11610733830025714</v>
      </c>
      <c r="E18" s="47">
        <v>0.13582119074306059</v>
      </c>
      <c r="F18" s="47">
        <v>0.29597151710951408</v>
      </c>
      <c r="G18" s="47">
        <v>0.36210193182567418</v>
      </c>
      <c r="H18" s="47">
        <v>0.37654117491923256</v>
      </c>
    </row>
    <row r="19" spans="1:8" x14ac:dyDescent="0.25">
      <c r="A19" s="63" t="s">
        <v>97</v>
      </c>
      <c r="B19" s="21" t="s">
        <v>246</v>
      </c>
      <c r="C19" s="23">
        <v>0</v>
      </c>
      <c r="D19" s="47">
        <v>6.8714742064840614E-2</v>
      </c>
      <c r="E19" s="47">
        <v>0.16366478624345818</v>
      </c>
      <c r="F19" s="47">
        <v>0.2406035478828247</v>
      </c>
      <c r="G19" s="47">
        <v>0.43879562291850743</v>
      </c>
      <c r="H19" s="47">
        <v>0.44640793855773808</v>
      </c>
    </row>
    <row r="20" spans="1:8" x14ac:dyDescent="0.25">
      <c r="A20" s="63" t="s">
        <v>102</v>
      </c>
      <c r="B20" s="21" t="s">
        <v>247</v>
      </c>
      <c r="C20" s="23">
        <v>0</v>
      </c>
      <c r="D20" s="47">
        <v>0.10629316960859554</v>
      </c>
      <c r="E20" s="47">
        <v>0.24765924788948579</v>
      </c>
      <c r="F20" s="47">
        <v>0.31128165771297006</v>
      </c>
      <c r="G20" s="47">
        <v>0.43914044512663086</v>
      </c>
      <c r="H20" s="47">
        <v>0.57843438219493482</v>
      </c>
    </row>
    <row r="21" spans="1:8" x14ac:dyDescent="0.25">
      <c r="A21" s="63" t="s">
        <v>103</v>
      </c>
      <c r="B21" s="21" t="s">
        <v>248</v>
      </c>
      <c r="C21" s="23">
        <v>0</v>
      </c>
      <c r="D21" s="47">
        <v>8.2924130299467463E-2</v>
      </c>
      <c r="E21" s="47">
        <v>0.15775641468981258</v>
      </c>
      <c r="F21" s="47">
        <v>0.26073725707172002</v>
      </c>
      <c r="G21" s="47">
        <v>0.30486202365308807</v>
      </c>
      <c r="H21" s="47">
        <v>0.33045162182723564</v>
      </c>
    </row>
    <row r="22" spans="1:8" x14ac:dyDescent="0.25">
      <c r="A22" s="63" t="s">
        <v>114</v>
      </c>
      <c r="B22" s="21" t="s">
        <v>249</v>
      </c>
      <c r="C22" s="23">
        <v>0</v>
      </c>
      <c r="D22" s="47">
        <v>2.9837192709346824E-3</v>
      </c>
      <c r="E22" s="47">
        <v>7.8160472206006359E-2</v>
      </c>
      <c r="F22" s="47">
        <v>9.9305960952195627E-2</v>
      </c>
      <c r="G22" s="47">
        <v>0.33696568722838427</v>
      </c>
      <c r="H22" s="47">
        <v>0.39657520918466627</v>
      </c>
    </row>
    <row r="23" spans="1:8" x14ac:dyDescent="0.25">
      <c r="A23" s="63" t="s">
        <v>115</v>
      </c>
      <c r="B23" s="21" t="s">
        <v>250</v>
      </c>
      <c r="C23" s="23">
        <v>0</v>
      </c>
      <c r="D23" s="47">
        <v>0.14559386973180077</v>
      </c>
      <c r="E23" s="47">
        <v>0.27040966696139113</v>
      </c>
      <c r="F23" s="47">
        <v>0.28205128205128205</v>
      </c>
      <c r="G23" s="47">
        <v>0.40229885057471265</v>
      </c>
      <c r="H23" s="47">
        <v>0.42241379310344829</v>
      </c>
    </row>
    <row r="24" spans="1:8" x14ac:dyDescent="0.25">
      <c r="A24" s="63" t="s">
        <v>83</v>
      </c>
      <c r="B24" s="21" t="s">
        <v>251</v>
      </c>
      <c r="C24" s="23">
        <v>0</v>
      </c>
      <c r="D24" s="47">
        <v>4.793070259865255E-2</v>
      </c>
      <c r="E24" s="47">
        <v>3.4135386589669553E-2</v>
      </c>
      <c r="F24" s="47">
        <v>0.117869746551171</v>
      </c>
      <c r="G24" s="47">
        <v>0.33018928456849533</v>
      </c>
      <c r="H24" s="47">
        <v>0.38787295476419636</v>
      </c>
    </row>
    <row r="25" spans="1:8" x14ac:dyDescent="0.25">
      <c r="A25" s="63" t="s">
        <v>91</v>
      </c>
      <c r="B25" s="21" t="s">
        <v>252</v>
      </c>
      <c r="C25" s="23">
        <v>0</v>
      </c>
      <c r="D25" s="47">
        <v>3.297420829252367E-2</v>
      </c>
      <c r="E25" s="47">
        <v>0.17277179236043094</v>
      </c>
      <c r="F25" s="47">
        <v>0.23506366307541626</v>
      </c>
      <c r="G25" s="47">
        <v>0.32451844596800522</v>
      </c>
      <c r="H25" s="47">
        <v>0.41351616062683644</v>
      </c>
    </row>
    <row r="26" spans="1:8" x14ac:dyDescent="0.25">
      <c r="A26" s="63" t="s">
        <v>84</v>
      </c>
      <c r="B26" s="21" t="s">
        <v>253</v>
      </c>
      <c r="C26" s="23">
        <v>0</v>
      </c>
      <c r="D26" s="47">
        <v>2.7782693328614404E-2</v>
      </c>
      <c r="E26" s="47">
        <v>8.853890166932106E-2</v>
      </c>
      <c r="F26" s="47">
        <v>0.24184510116203622</v>
      </c>
      <c r="G26" s="47">
        <v>0.26372913348669852</v>
      </c>
      <c r="H26" s="47">
        <v>0.30732023830590455</v>
      </c>
    </row>
    <row r="27" spans="1:8" x14ac:dyDescent="0.25">
      <c r="A27" s="63" t="s">
        <v>98</v>
      </c>
      <c r="B27" s="21" t="s">
        <v>254</v>
      </c>
      <c r="C27" s="23">
        <v>0</v>
      </c>
      <c r="D27" s="47">
        <v>5.4226034029602986E-2</v>
      </c>
      <c r="E27" s="47">
        <v>8.0924055886014659E-2</v>
      </c>
      <c r="F27" s="47">
        <v>0.30924055886014662</v>
      </c>
      <c r="G27" s="47">
        <v>0.41271268501867481</v>
      </c>
      <c r="H27" s="47">
        <v>0.39313874671462168</v>
      </c>
    </row>
    <row r="28" spans="1:8" x14ac:dyDescent="0.25">
      <c r="A28" s="63" t="s">
        <v>104</v>
      </c>
      <c r="B28" s="21" t="s">
        <v>255</v>
      </c>
      <c r="C28" s="23">
        <v>0</v>
      </c>
      <c r="D28" s="47">
        <v>-4.6270673788532078E-2</v>
      </c>
      <c r="E28" s="47">
        <v>8.9194928888602865E-2</v>
      </c>
      <c r="F28" s="47">
        <v>0.19100328206448292</v>
      </c>
      <c r="G28" s="47">
        <v>0.3354141193126971</v>
      </c>
      <c r="H28" s="47">
        <v>0.37248214170796062</v>
      </c>
    </row>
    <row r="29" spans="1:8" x14ac:dyDescent="0.25">
      <c r="A29" s="63" t="s">
        <v>116</v>
      </c>
      <c r="B29" s="21" t="s">
        <v>256</v>
      </c>
      <c r="C29" s="23">
        <v>0</v>
      </c>
      <c r="D29" s="47">
        <v>4.7168405365126675E-2</v>
      </c>
      <c r="E29" s="47">
        <v>0.19828614008941878</v>
      </c>
      <c r="F29" s="47">
        <v>0.29232488822652758</v>
      </c>
      <c r="G29" s="47">
        <v>0.33084947839046197</v>
      </c>
      <c r="H29" s="47">
        <v>0.51810730253353199</v>
      </c>
    </row>
    <row r="30" spans="1:8" x14ac:dyDescent="0.25">
      <c r="A30" s="63" t="s">
        <v>105</v>
      </c>
      <c r="B30" s="21" t="s">
        <v>257</v>
      </c>
      <c r="C30" s="23">
        <v>0</v>
      </c>
      <c r="D30" s="47">
        <v>9.158986175115208E-2</v>
      </c>
      <c r="E30" s="47">
        <v>0.21320564516129031</v>
      </c>
      <c r="F30" s="47">
        <v>0.35102246543778803</v>
      </c>
      <c r="G30" s="47">
        <v>0.43289170506912444</v>
      </c>
      <c r="H30" s="47">
        <v>0.57164458525345618</v>
      </c>
    </row>
    <row r="31" spans="1:8" x14ac:dyDescent="0.25">
      <c r="A31" s="63" t="s">
        <v>130</v>
      </c>
      <c r="B31" s="21" t="s">
        <v>258</v>
      </c>
      <c r="C31" s="23">
        <v>0</v>
      </c>
      <c r="D31" s="47">
        <v>4.3957558219649993E-2</v>
      </c>
      <c r="E31" s="47">
        <v>0.19312388039134629</v>
      </c>
      <c r="F31" s="47">
        <v>0.23549676174727849</v>
      </c>
      <c r="G31" s="47">
        <v>0.39127738735014467</v>
      </c>
      <c r="H31" s="47">
        <v>0.44143585503651644</v>
      </c>
    </row>
    <row r="32" spans="1:8" x14ac:dyDescent="0.25">
      <c r="A32" s="63" t="s">
        <v>106</v>
      </c>
      <c r="B32" s="21" t="s">
        <v>259</v>
      </c>
      <c r="C32" s="23">
        <v>0</v>
      </c>
      <c r="D32" s="47">
        <v>6.097560975609756E-2</v>
      </c>
      <c r="E32" s="47">
        <v>0.17603077816492452</v>
      </c>
      <c r="F32" s="47">
        <v>0.32106562137049943</v>
      </c>
      <c r="G32" s="47">
        <v>0.40810104529616725</v>
      </c>
      <c r="H32" s="47">
        <v>0.57411440185830431</v>
      </c>
    </row>
    <row r="33" spans="1:8" x14ac:dyDescent="0.25">
      <c r="A33" s="63" t="s">
        <v>137</v>
      </c>
      <c r="B33" s="21" t="s">
        <v>260</v>
      </c>
      <c r="C33" s="23">
        <v>0</v>
      </c>
      <c r="D33" s="47">
        <v>7.6945646592826225E-2</v>
      </c>
      <c r="E33" s="47">
        <v>0.27880877283063155</v>
      </c>
      <c r="F33" s="47">
        <v>0.26318491894667351</v>
      </c>
      <c r="G33" s="47">
        <v>0.37313870754786183</v>
      </c>
      <c r="H33" s="47">
        <v>0.47458373065356119</v>
      </c>
    </row>
    <row r="34" spans="1:8" x14ac:dyDescent="0.25">
      <c r="A34" s="63" t="s">
        <v>85</v>
      </c>
      <c r="B34" s="21" t="s">
        <v>261</v>
      </c>
      <c r="C34" s="23">
        <v>0</v>
      </c>
      <c r="D34" s="47">
        <v>7.2180807005088159E-3</v>
      </c>
      <c r="E34" s="47">
        <v>0.13643355815879776</v>
      </c>
      <c r="F34" s="47">
        <v>0.13773517926872558</v>
      </c>
      <c r="G34" s="47">
        <v>0.18790675659685244</v>
      </c>
      <c r="H34" s="47">
        <v>0.43752218672346466</v>
      </c>
    </row>
    <row r="35" spans="1:8" x14ac:dyDescent="0.25">
      <c r="A35" s="63" t="s">
        <v>92</v>
      </c>
      <c r="B35" s="21" t="s">
        <v>262</v>
      </c>
      <c r="C35" s="23">
        <v>0</v>
      </c>
      <c r="D35" s="47">
        <v>0.11591506831740329</v>
      </c>
      <c r="E35" s="47">
        <v>0.17262172044390275</v>
      </c>
      <c r="F35" s="47">
        <v>0.3258708063378023</v>
      </c>
      <c r="G35" s="47">
        <v>0.41510039130155879</v>
      </c>
      <c r="H35" s="47">
        <v>0.41728141638334726</v>
      </c>
    </row>
    <row r="36" spans="1:8" x14ac:dyDescent="0.25">
      <c r="A36" s="63" t="s">
        <v>124</v>
      </c>
      <c r="B36" s="21" t="s">
        <v>263</v>
      </c>
      <c r="C36" s="23">
        <v>0</v>
      </c>
      <c r="D36" s="47">
        <v>-7.7645830614641786E-3</v>
      </c>
      <c r="E36" s="47">
        <v>0.13199791204489103</v>
      </c>
      <c r="F36" s="47">
        <v>0.22262821349340989</v>
      </c>
      <c r="G36" s="47">
        <v>0.25179433642176691</v>
      </c>
      <c r="H36" s="47">
        <v>0.33309408847709776</v>
      </c>
    </row>
    <row r="37" spans="1:8" x14ac:dyDescent="0.25">
      <c r="A37" s="63" t="s">
        <v>93</v>
      </c>
      <c r="B37" s="21" t="s">
        <v>264</v>
      </c>
      <c r="C37" s="23">
        <v>0</v>
      </c>
      <c r="D37" s="47">
        <v>5.7808351436157375E-2</v>
      </c>
      <c r="E37" s="47">
        <v>0.18452811972000965</v>
      </c>
      <c r="F37" s="47">
        <v>0.28632633357470433</v>
      </c>
      <c r="G37" s="47">
        <v>0.38027999034516052</v>
      </c>
      <c r="H37" s="47">
        <v>0.41503741250301712</v>
      </c>
    </row>
    <row r="38" spans="1:8" x14ac:dyDescent="0.25">
      <c r="A38" s="63" t="s">
        <v>117</v>
      </c>
      <c r="B38" s="21" t="s">
        <v>265</v>
      </c>
      <c r="C38" s="23">
        <v>0</v>
      </c>
      <c r="D38" s="47">
        <v>5.0265659955257273E-2</v>
      </c>
      <c r="E38" s="47">
        <v>0.19833612975391499</v>
      </c>
      <c r="F38" s="47">
        <v>0.26545022371364652</v>
      </c>
      <c r="G38" s="47">
        <v>0.39793064876957496</v>
      </c>
      <c r="H38" s="47">
        <v>0.58955536912751683</v>
      </c>
    </row>
    <row r="39" spans="1:8" x14ac:dyDescent="0.25">
      <c r="A39" s="63" t="s">
        <v>107</v>
      </c>
      <c r="B39" s="21" t="s">
        <v>266</v>
      </c>
      <c r="C39" s="23">
        <v>0</v>
      </c>
      <c r="D39" s="47">
        <v>0.11395884406804843</v>
      </c>
      <c r="E39" s="47">
        <v>0.19010474704702474</v>
      </c>
      <c r="F39" s="47">
        <v>0.32872743481167815</v>
      </c>
      <c r="G39" s="47">
        <v>0.36691181932991607</v>
      </c>
      <c r="H39" s="47">
        <v>0.55426788500111435</v>
      </c>
    </row>
    <row r="40" spans="1:8" x14ac:dyDescent="0.25">
      <c r="A40" s="63" t="s">
        <v>99</v>
      </c>
      <c r="B40" s="21" t="s">
        <v>267</v>
      </c>
      <c r="C40" s="23">
        <v>0</v>
      </c>
      <c r="D40" s="47">
        <v>0.1136316046625253</v>
      </c>
      <c r="E40" s="47">
        <v>0.17959098206184129</v>
      </c>
      <c r="F40" s="47">
        <v>0.26928177566831857</v>
      </c>
      <c r="G40" s="47">
        <v>0.36951211000209394</v>
      </c>
      <c r="H40" s="47">
        <v>0.47288336706917011</v>
      </c>
    </row>
    <row r="41" spans="1:8" x14ac:dyDescent="0.25">
      <c r="A41" s="63" t="s">
        <v>125</v>
      </c>
      <c r="B41" s="21" t="s">
        <v>268</v>
      </c>
      <c r="C41" s="23">
        <v>0</v>
      </c>
      <c r="D41" s="47">
        <v>8.6293686178627926E-2</v>
      </c>
      <c r="E41" s="47">
        <v>0.20890263195742845</v>
      </c>
      <c r="F41" s="47">
        <v>0.31252696677693081</v>
      </c>
      <c r="G41" s="47">
        <v>0.42521213864518914</v>
      </c>
      <c r="H41" s="47">
        <v>0.44599453473320871</v>
      </c>
    </row>
    <row r="42" spans="1:8" x14ac:dyDescent="0.25">
      <c r="A42" s="63" t="s">
        <v>138</v>
      </c>
      <c r="B42" s="21" t="s">
        <v>269</v>
      </c>
      <c r="C42" s="23">
        <v>0</v>
      </c>
      <c r="D42" s="47">
        <v>0.11013092487572639</v>
      </c>
      <c r="E42" s="47">
        <v>0.20009801862353846</v>
      </c>
      <c r="F42" s="47">
        <v>0.25694882027585242</v>
      </c>
      <c r="G42" s="47">
        <v>0.35860813554575371</v>
      </c>
      <c r="H42" s="47">
        <v>0.46439823566477628</v>
      </c>
    </row>
    <row r="43" spans="1:8" x14ac:dyDescent="0.25">
      <c r="A43" s="63" t="s">
        <v>94</v>
      </c>
      <c r="B43" s="21" t="s">
        <v>270</v>
      </c>
      <c r="C43" s="23">
        <v>0</v>
      </c>
      <c r="D43" s="47">
        <v>6.1142024377318492E-2</v>
      </c>
      <c r="E43" s="47">
        <v>0.1489136195018548</v>
      </c>
      <c r="F43" s="47">
        <v>0.23138579756226815</v>
      </c>
      <c r="G43" s="47">
        <v>0.36943561208267089</v>
      </c>
      <c r="H43" s="47">
        <v>0.42627186009538953</v>
      </c>
    </row>
    <row r="44" spans="1:8" x14ac:dyDescent="0.25">
      <c r="A44" s="63" t="s">
        <v>86</v>
      </c>
      <c r="B44" s="21" t="s">
        <v>271</v>
      </c>
      <c r="C44" s="23">
        <v>0</v>
      </c>
      <c r="D44" s="47">
        <v>5.2641917108623058E-2</v>
      </c>
      <c r="E44" s="47">
        <v>0.15170562430432791</v>
      </c>
      <c r="F44" s="47">
        <v>0.20388921626399528</v>
      </c>
      <c r="G44" s="47">
        <v>0.340993910823021</v>
      </c>
      <c r="H44" s="47">
        <v>0.46539645125384665</v>
      </c>
    </row>
    <row r="45" spans="1:8" x14ac:dyDescent="0.25">
      <c r="A45" s="63" t="s">
        <v>118</v>
      </c>
      <c r="B45" s="21" t="s">
        <v>272</v>
      </c>
      <c r="C45" s="23">
        <v>0</v>
      </c>
      <c r="D45" s="47">
        <v>1.6653553632310518E-2</v>
      </c>
      <c r="E45" s="47">
        <v>9.9134539732494101E-2</v>
      </c>
      <c r="F45" s="47">
        <v>0.19597429845266195</v>
      </c>
      <c r="G45" s="47">
        <v>0.37509834775767115</v>
      </c>
      <c r="H45" s="47">
        <v>0.27543928665093104</v>
      </c>
    </row>
    <row r="46" spans="1:8" x14ac:dyDescent="0.25">
      <c r="A46" s="63" t="s">
        <v>108</v>
      </c>
      <c r="B46" s="21" t="s">
        <v>273</v>
      </c>
      <c r="C46" s="23">
        <v>0</v>
      </c>
      <c r="D46" s="47">
        <v>8.7525844245348039E-2</v>
      </c>
      <c r="E46" s="47">
        <v>0.11605789110957961</v>
      </c>
      <c r="F46" s="47">
        <v>0.2195037904893177</v>
      </c>
      <c r="G46" s="47">
        <v>0.39662301860785665</v>
      </c>
      <c r="H46" s="47">
        <v>0.46802205375603034</v>
      </c>
    </row>
    <row r="47" spans="1:8" x14ac:dyDescent="0.25">
      <c r="A47" s="63" t="s">
        <v>119</v>
      </c>
      <c r="B47" s="21" t="s">
        <v>274</v>
      </c>
      <c r="C47" s="23">
        <v>0</v>
      </c>
      <c r="D47" s="47">
        <v>0.15353703844112518</v>
      </c>
      <c r="E47" s="47">
        <v>0.18545757828493442</v>
      </c>
      <c r="F47" s="47">
        <v>0.31541436045189175</v>
      </c>
      <c r="G47" s="47">
        <v>0.42148760330578511</v>
      </c>
      <c r="H47" s="47">
        <v>0.48555614527257562</v>
      </c>
    </row>
    <row r="48" spans="1:8" x14ac:dyDescent="0.25">
      <c r="A48" s="63" t="s">
        <v>126</v>
      </c>
      <c r="B48" s="21" t="s">
        <v>275</v>
      </c>
      <c r="C48" s="23">
        <v>0</v>
      </c>
      <c r="D48" s="47">
        <v>7.689726900624036E-2</v>
      </c>
      <c r="E48" s="47">
        <v>0.15520365027175737</v>
      </c>
      <c r="F48" s="47">
        <v>0.22471985506273903</v>
      </c>
      <c r="G48" s="47">
        <v>0.406830839428303</v>
      </c>
      <c r="H48" s="47">
        <v>0.42843722740387841</v>
      </c>
    </row>
    <row r="49" spans="1:8" x14ac:dyDescent="0.25">
      <c r="A49" s="63" t="s">
        <v>131</v>
      </c>
      <c r="B49" s="21" t="s">
        <v>276</v>
      </c>
      <c r="C49" s="23">
        <v>0</v>
      </c>
      <c r="D49" s="47">
        <v>0.14017094017094017</v>
      </c>
      <c r="E49" s="47">
        <v>0.18900037160906727</v>
      </c>
      <c r="F49" s="47">
        <v>0.21516164994425863</v>
      </c>
      <c r="G49" s="47">
        <v>0.38788554440728351</v>
      </c>
      <c r="H49" s="47">
        <v>0.474842066146414</v>
      </c>
    </row>
    <row r="50" spans="1:8" x14ac:dyDescent="0.25">
      <c r="A50" s="63" t="s">
        <v>87</v>
      </c>
      <c r="B50" s="21" t="s">
        <v>277</v>
      </c>
      <c r="C50" s="23">
        <v>0</v>
      </c>
      <c r="D50" s="47">
        <v>2.3351563940269158E-3</v>
      </c>
      <c r="E50" s="47">
        <v>9.5987218091316912E-2</v>
      </c>
      <c r="F50" s="47">
        <v>0.14004793215756162</v>
      </c>
      <c r="G50" s="47">
        <v>0.31622933693848704</v>
      </c>
      <c r="H50" s="47">
        <v>0.44085294659866037</v>
      </c>
    </row>
    <row r="51" spans="1:8" x14ac:dyDescent="0.25">
      <c r="A51" s="63" t="s">
        <v>120</v>
      </c>
      <c r="B51" s="21" t="s">
        <v>278</v>
      </c>
      <c r="C51" s="23">
        <v>0</v>
      </c>
      <c r="D51" s="47">
        <v>7.3876669815139656E-2</v>
      </c>
      <c r="E51" s="47">
        <v>0.18513021184725409</v>
      </c>
      <c r="F51" s="47">
        <v>0.2322223721495075</v>
      </c>
      <c r="G51" s="47">
        <v>0.34023748481986238</v>
      </c>
      <c r="H51" s="47">
        <v>0.44029145864255836</v>
      </c>
    </row>
    <row r="52" spans="1:8" x14ac:dyDescent="0.25">
      <c r="A52" s="63" t="s">
        <v>139</v>
      </c>
      <c r="B52" s="21" t="s">
        <v>279</v>
      </c>
      <c r="C52" s="23">
        <v>0</v>
      </c>
      <c r="D52" s="47">
        <v>7.9813173981729518E-2</v>
      </c>
      <c r="E52" s="47">
        <v>0.14204272271447216</v>
      </c>
      <c r="F52" s="47">
        <v>0.33745449550106466</v>
      </c>
      <c r="G52" s="47">
        <v>0.37598736176935227</v>
      </c>
      <c r="H52" s="47">
        <v>0.50518579572772859</v>
      </c>
    </row>
    <row r="53" spans="1:8" x14ac:dyDescent="0.25">
      <c r="A53" s="63" t="s">
        <v>121</v>
      </c>
      <c r="B53" s="21" t="s">
        <v>280</v>
      </c>
      <c r="C53" s="23">
        <v>0</v>
      </c>
      <c r="D53" s="47">
        <v>8.9906970816872683E-2</v>
      </c>
      <c r="E53" s="47">
        <v>0.16745252962915763</v>
      </c>
      <c r="F53" s="47">
        <v>0.29042946348923154</v>
      </c>
      <c r="G53" s="47">
        <v>0.30005097489486426</v>
      </c>
      <c r="H53" s="47">
        <v>0.48999617688288516</v>
      </c>
    </row>
    <row r="54" spans="1:8" x14ac:dyDescent="0.25">
      <c r="A54" s="63" t="s">
        <v>100</v>
      </c>
      <c r="B54" s="21" t="s">
        <v>281</v>
      </c>
      <c r="C54" s="23">
        <v>0</v>
      </c>
      <c r="D54" s="47">
        <v>7.4814575943244116E-2</v>
      </c>
      <c r="E54" s="47">
        <v>0.13911641405998065</v>
      </c>
      <c r="F54" s="47">
        <v>0.21154466301193164</v>
      </c>
      <c r="G54" s="47">
        <v>0.3121573685907772</v>
      </c>
      <c r="H54" s="47">
        <v>0.36510802966784905</v>
      </c>
    </row>
    <row r="55" spans="1:8" x14ac:dyDescent="0.25">
      <c r="A55" s="63" t="s">
        <v>132</v>
      </c>
      <c r="B55" s="21" t="s">
        <v>282</v>
      </c>
      <c r="C55" s="23">
        <v>0</v>
      </c>
      <c r="D55" s="47">
        <v>0.1590770688138575</v>
      </c>
      <c r="E55" s="47">
        <v>0.15129575749374111</v>
      </c>
      <c r="F55" s="47">
        <v>0.44495568035726368</v>
      </c>
      <c r="G55" s="47">
        <v>0.34819676568103392</v>
      </c>
      <c r="H55" s="47">
        <v>0.51498748223831115</v>
      </c>
    </row>
    <row r="56" spans="1:8" x14ac:dyDescent="0.25">
      <c r="A56" s="63" t="s">
        <v>51</v>
      </c>
      <c r="B56" s="21" t="s">
        <v>283</v>
      </c>
      <c r="C56" s="23">
        <v>0</v>
      </c>
      <c r="D56" s="47">
        <v>2.6752155648905592E-2</v>
      </c>
      <c r="E56" s="47">
        <v>6.8317488392659734E-2</v>
      </c>
      <c r="F56" s="47">
        <v>0.11916869334512492</v>
      </c>
      <c r="G56" s="47">
        <v>0.18262215343798363</v>
      </c>
      <c r="H56" s="47">
        <v>0.28808313066548752</v>
      </c>
    </row>
    <row r="57" spans="1:8" x14ac:dyDescent="0.25">
      <c r="A57" s="43" t="s">
        <v>110</v>
      </c>
      <c r="B57" s="21" t="s">
        <v>284</v>
      </c>
      <c r="C57" s="23">
        <v>0</v>
      </c>
      <c r="D57" s="47">
        <v>2.7054619703930576E-2</v>
      </c>
      <c r="E57" s="47">
        <v>6.9933639612046961E-2</v>
      </c>
      <c r="F57" s="47">
        <v>0.10183767228177641</v>
      </c>
      <c r="G57" s="47">
        <v>0.14675855028075549</v>
      </c>
      <c r="H57" s="47">
        <v>0.22792240939254721</v>
      </c>
    </row>
    <row r="58" spans="1:8" x14ac:dyDescent="0.25">
      <c r="A58" s="43" t="s">
        <v>134</v>
      </c>
      <c r="B58" s="21" t="s">
        <v>285</v>
      </c>
      <c r="C58" s="23">
        <v>0</v>
      </c>
      <c r="D58" s="47">
        <v>2.9463074239193643E-2</v>
      </c>
      <c r="E58" s="47">
        <v>8.082961814305098E-2</v>
      </c>
      <c r="F58" s="47">
        <v>0.11940298507462686</v>
      </c>
      <c r="G58" s="47">
        <v>0.14925373134328357</v>
      </c>
      <c r="H58" s="47">
        <v>0.23047102151579762</v>
      </c>
    </row>
    <row r="59" spans="1:8" x14ac:dyDescent="0.25">
      <c r="A59" s="43" t="s">
        <v>123</v>
      </c>
      <c r="B59" s="21" t="s">
        <v>286</v>
      </c>
      <c r="C59" s="23">
        <v>0</v>
      </c>
      <c r="D59" s="47">
        <v>1.6029310739638196E-2</v>
      </c>
      <c r="E59" s="47">
        <v>3.755438516143806E-2</v>
      </c>
      <c r="F59" s="47">
        <v>0.10281657888710785</v>
      </c>
      <c r="G59" s="47">
        <v>0.16624685138539042</v>
      </c>
      <c r="H59" s="47">
        <v>0.26333867643691322</v>
      </c>
    </row>
    <row r="60" spans="1:8" x14ac:dyDescent="0.25">
      <c r="A60" s="43" t="s">
        <v>111</v>
      </c>
      <c r="B60" s="21" t="s">
        <v>287</v>
      </c>
      <c r="C60" s="23">
        <v>0</v>
      </c>
      <c r="D60" s="47">
        <v>2.7517886626307098E-2</v>
      </c>
      <c r="E60" s="47">
        <v>6.0539350577875621E-2</v>
      </c>
      <c r="F60" s="47">
        <v>0.11529994496422674</v>
      </c>
      <c r="G60" s="47">
        <v>0.17473858007705009</v>
      </c>
      <c r="H60" s="47">
        <v>0.27958172812328014</v>
      </c>
    </row>
    <row r="61" spans="1:8" x14ac:dyDescent="0.25">
      <c r="A61" s="43" t="s">
        <v>135</v>
      </c>
      <c r="B61" s="21" t="s">
        <v>288</v>
      </c>
      <c r="C61" s="23">
        <v>0</v>
      </c>
      <c r="D61" s="47">
        <v>2.1575804276632634E-2</v>
      </c>
      <c r="E61" s="47">
        <v>6.4534771720285114E-2</v>
      </c>
      <c r="F61" s="47">
        <v>0.10171450587555385</v>
      </c>
      <c r="G61" s="47">
        <v>0.1806973608167983</v>
      </c>
      <c r="H61" s="47">
        <v>0.31978424195723365</v>
      </c>
    </row>
    <row r="62" spans="1:8" x14ac:dyDescent="0.25">
      <c r="A62" s="43" t="s">
        <v>128</v>
      </c>
      <c r="B62" s="21" t="s">
        <v>289</v>
      </c>
      <c r="C62" s="23">
        <v>0</v>
      </c>
      <c r="D62" s="47">
        <v>3.0309408545569353E-2</v>
      </c>
      <c r="E62" s="47">
        <v>7.7246895390444117E-2</v>
      </c>
      <c r="F62" s="47">
        <v>0.13765523047779415</v>
      </c>
      <c r="G62" s="47">
        <v>0.21427067985687223</v>
      </c>
      <c r="H62" s="47">
        <v>0.32393180383077247</v>
      </c>
    </row>
    <row r="63" spans="1:8" x14ac:dyDescent="0.25">
      <c r="A63" s="43" t="s">
        <v>82</v>
      </c>
      <c r="B63" s="21" t="s">
        <v>290</v>
      </c>
      <c r="C63" s="23">
        <v>0</v>
      </c>
      <c r="D63" s="47">
        <v>2.9907249668748817E-2</v>
      </c>
      <c r="E63" s="47">
        <v>6.5303804656445197E-2</v>
      </c>
      <c r="F63" s="47">
        <v>0.12455044482301722</v>
      </c>
      <c r="G63" s="47">
        <v>0.18020064357372706</v>
      </c>
      <c r="H63" s="47">
        <v>0.25175089911035398</v>
      </c>
    </row>
    <row r="64" spans="1:8" x14ac:dyDescent="0.25">
      <c r="A64" s="43" t="s">
        <v>89</v>
      </c>
      <c r="B64" s="21" t="s">
        <v>291</v>
      </c>
      <c r="C64" s="23">
        <v>0</v>
      </c>
      <c r="D64" s="47">
        <v>3.8802193167439901E-2</v>
      </c>
      <c r="E64" s="47">
        <v>6.0733867566427666E-2</v>
      </c>
      <c r="F64" s="47">
        <v>0.10080134964150148</v>
      </c>
      <c r="G64" s="47">
        <v>0.14656263180092788</v>
      </c>
      <c r="H64" s="47">
        <v>0.261493040911008</v>
      </c>
    </row>
    <row r="65" spans="1:8" x14ac:dyDescent="0.25">
      <c r="A65" s="43" t="s">
        <v>90</v>
      </c>
      <c r="B65" s="21" t="s">
        <v>292</v>
      </c>
      <c r="C65" s="23">
        <v>0</v>
      </c>
      <c r="D65" s="47">
        <v>3.3539039441910383E-2</v>
      </c>
      <c r="E65" s="47">
        <v>7.5261604507646906E-2</v>
      </c>
      <c r="F65" s="47">
        <v>0.14998658438422324</v>
      </c>
      <c r="G65" s="47">
        <v>0.20472229675342099</v>
      </c>
      <c r="H65" s="47">
        <v>0.31969412396028979</v>
      </c>
    </row>
    <row r="66" spans="1:8" x14ac:dyDescent="0.25">
      <c r="A66" s="43" t="s">
        <v>112</v>
      </c>
      <c r="B66" s="21" t="s">
        <v>293</v>
      </c>
      <c r="C66" s="23">
        <v>0</v>
      </c>
      <c r="D66" s="47">
        <v>9.5705521472392637E-3</v>
      </c>
      <c r="E66" s="47">
        <v>5.1779141104294477E-2</v>
      </c>
      <c r="F66" s="47">
        <v>9.9141104294478533E-2</v>
      </c>
      <c r="G66" s="47">
        <v>0.17177914110429449</v>
      </c>
      <c r="H66" s="47">
        <v>0.27484662576687119</v>
      </c>
    </row>
    <row r="67" spans="1:8" x14ac:dyDescent="0.25">
      <c r="A67" s="43" t="s">
        <v>113</v>
      </c>
      <c r="B67" s="21" t="s">
        <v>294</v>
      </c>
      <c r="C67" s="23">
        <v>0</v>
      </c>
      <c r="D67" s="47">
        <v>3.4045550598732099E-2</v>
      </c>
      <c r="E67" s="47">
        <v>6.6447522892697813E-2</v>
      </c>
      <c r="F67" s="47">
        <v>0.10824137121389997</v>
      </c>
      <c r="G67" s="47">
        <v>0.16506222117868044</v>
      </c>
      <c r="H67" s="47">
        <v>0.26649448227283401</v>
      </c>
    </row>
    <row r="68" spans="1:8" x14ac:dyDescent="0.25">
      <c r="A68" s="43" t="s">
        <v>136</v>
      </c>
      <c r="B68" s="21" t="s">
        <v>295</v>
      </c>
      <c r="C68" s="23">
        <v>0</v>
      </c>
      <c r="D68" s="47">
        <v>1.8385650224215247E-2</v>
      </c>
      <c r="E68" s="47">
        <v>7.0403587443946189E-2</v>
      </c>
      <c r="F68" s="47">
        <v>0.16704035874439463</v>
      </c>
      <c r="G68" s="47">
        <v>0.23161434977578477</v>
      </c>
      <c r="H68" s="47">
        <v>0.3399103139013453</v>
      </c>
    </row>
    <row r="69" spans="1:8" x14ac:dyDescent="0.25">
      <c r="A69" s="43" t="s">
        <v>129</v>
      </c>
      <c r="B69" s="21" t="s">
        <v>296</v>
      </c>
      <c r="C69" s="23">
        <v>0</v>
      </c>
      <c r="D69" s="47">
        <v>8.3073727933541015E-3</v>
      </c>
      <c r="E69" s="47">
        <v>5.9449636552440288E-2</v>
      </c>
      <c r="F69" s="47">
        <v>9.657320872274143E-2</v>
      </c>
      <c r="G69" s="47">
        <v>0.1653686396677051</v>
      </c>
      <c r="H69" s="47">
        <v>0.24454828660436137</v>
      </c>
    </row>
    <row r="70" spans="1:8" x14ac:dyDescent="0.25">
      <c r="A70" s="43" t="s">
        <v>96</v>
      </c>
      <c r="B70" s="21" t="s">
        <v>297</v>
      </c>
      <c r="C70" s="23">
        <v>0</v>
      </c>
      <c r="D70" s="47">
        <v>2.4274973147153597E-2</v>
      </c>
      <c r="E70" s="47">
        <v>7.3469387755102047E-2</v>
      </c>
      <c r="F70" s="47">
        <v>0.12588614393125672</v>
      </c>
      <c r="G70" s="47">
        <v>0.18431793770139634</v>
      </c>
      <c r="H70" s="47">
        <v>0.28141783029001072</v>
      </c>
    </row>
    <row r="71" spans="1:8" x14ac:dyDescent="0.25">
      <c r="A71" s="43" t="s">
        <v>97</v>
      </c>
      <c r="B71" s="21" t="s">
        <v>298</v>
      </c>
      <c r="C71" s="23">
        <v>0</v>
      </c>
      <c r="D71" s="47">
        <v>2.7204030226700253E-2</v>
      </c>
      <c r="E71" s="47">
        <v>5.9697732997481108E-2</v>
      </c>
      <c r="F71" s="47">
        <v>0.1070528967254408</v>
      </c>
      <c r="G71" s="47">
        <v>0.17808564231738036</v>
      </c>
      <c r="H71" s="47">
        <v>0.27052896725440806</v>
      </c>
    </row>
    <row r="72" spans="1:8" x14ac:dyDescent="0.25">
      <c r="A72" s="43" t="s">
        <v>102</v>
      </c>
      <c r="B72" s="21" t="s">
        <v>299</v>
      </c>
      <c r="C72" s="23">
        <v>0</v>
      </c>
      <c r="D72" s="47">
        <v>3.6579082946934571E-2</v>
      </c>
      <c r="E72" s="47">
        <v>7.7794951056156622E-2</v>
      </c>
      <c r="F72" s="47">
        <v>0.15224111282843894</v>
      </c>
      <c r="G72" s="47">
        <v>0.21921689850592477</v>
      </c>
      <c r="H72" s="47">
        <v>0.31736218444100978</v>
      </c>
    </row>
    <row r="73" spans="1:8" x14ac:dyDescent="0.25">
      <c r="A73" s="43" t="s">
        <v>103</v>
      </c>
      <c r="B73" s="21" t="s">
        <v>300</v>
      </c>
      <c r="C73" s="23">
        <v>0</v>
      </c>
      <c r="D73" s="47">
        <v>3.0227329502872845E-2</v>
      </c>
      <c r="E73" s="47">
        <v>7.2445665750686991E-2</v>
      </c>
      <c r="F73" s="47">
        <v>0.11341493879590307</v>
      </c>
      <c r="G73" s="47">
        <v>0.16212840369722709</v>
      </c>
      <c r="H73" s="47">
        <v>0.24106919810142394</v>
      </c>
    </row>
    <row r="74" spans="1:8" x14ac:dyDescent="0.25">
      <c r="A74" s="43" t="s">
        <v>114</v>
      </c>
      <c r="B74" s="21" t="s">
        <v>301</v>
      </c>
      <c r="C74" s="23">
        <v>0</v>
      </c>
      <c r="D74" s="47">
        <v>2.2774327122153208E-2</v>
      </c>
      <c r="E74" s="47">
        <v>5.7971014492753624E-2</v>
      </c>
      <c r="F74" s="47">
        <v>9.7567287784679088E-2</v>
      </c>
      <c r="G74" s="47">
        <v>0.13923395445134576</v>
      </c>
      <c r="H74" s="47">
        <v>0.24663561076604554</v>
      </c>
    </row>
    <row r="75" spans="1:8" x14ac:dyDescent="0.25">
      <c r="A75" s="43" t="s">
        <v>115</v>
      </c>
      <c r="B75" s="21" t="s">
        <v>302</v>
      </c>
      <c r="C75" s="23">
        <v>0</v>
      </c>
      <c r="D75" s="47">
        <v>1.8824136152656008E-2</v>
      </c>
      <c r="E75" s="47">
        <v>5.2346570397111915E-2</v>
      </c>
      <c r="F75" s="47">
        <v>7.2460030943785461E-2</v>
      </c>
      <c r="G75" s="47">
        <v>0.13898916967509026</v>
      </c>
      <c r="H75" s="47">
        <v>0.23104693140794225</v>
      </c>
    </row>
    <row r="76" spans="1:8" x14ac:dyDescent="0.25">
      <c r="A76" s="43" t="s">
        <v>83</v>
      </c>
      <c r="B76" s="21" t="s">
        <v>303</v>
      </c>
      <c r="C76" s="23">
        <v>0</v>
      </c>
      <c r="D76" s="47">
        <v>3.1102264244837023E-2</v>
      </c>
      <c r="E76" s="47">
        <v>7.6387160985319738E-2</v>
      </c>
      <c r="F76" s="47">
        <v>0.12714605623289377</v>
      </c>
      <c r="G76" s="47">
        <v>0.20602139835780045</v>
      </c>
      <c r="H76" s="47">
        <v>0.32445882060213982</v>
      </c>
    </row>
    <row r="77" spans="1:8" x14ac:dyDescent="0.25">
      <c r="A77" s="43" t="s">
        <v>91</v>
      </c>
      <c r="B77" s="21" t="s">
        <v>304</v>
      </c>
      <c r="C77" s="23">
        <v>0</v>
      </c>
      <c r="D77" s="47">
        <v>1.9089857308137292E-2</v>
      </c>
      <c r="E77" s="47">
        <v>5.3413035094485153E-2</v>
      </c>
      <c r="F77" s="47">
        <v>0.10431932124951793</v>
      </c>
      <c r="G77" s="47">
        <v>0.16139606633243347</v>
      </c>
      <c r="H77" s="47">
        <v>0.27072888546085616</v>
      </c>
    </row>
    <row r="78" spans="1:8" x14ac:dyDescent="0.25">
      <c r="A78" s="43" t="s">
        <v>84</v>
      </c>
      <c r="B78" s="21" t="s">
        <v>305</v>
      </c>
      <c r="C78" s="23">
        <v>0</v>
      </c>
      <c r="D78" s="47">
        <v>3.0507855316039459E-2</v>
      </c>
      <c r="E78" s="47">
        <v>7.8005115089514063E-2</v>
      </c>
      <c r="F78" s="47">
        <v>0.13463646328096457</v>
      </c>
      <c r="G78" s="47">
        <v>0.19985385458531238</v>
      </c>
      <c r="H78" s="47">
        <v>0.33248081841432225</v>
      </c>
    </row>
    <row r="79" spans="1:8" x14ac:dyDescent="0.25">
      <c r="A79" s="43" t="s">
        <v>98</v>
      </c>
      <c r="B79" s="21" t="s">
        <v>306</v>
      </c>
      <c r="C79" s="23">
        <v>0</v>
      </c>
      <c r="D79" s="47">
        <v>1.9221967963386728E-2</v>
      </c>
      <c r="E79" s="47">
        <v>5.9725400457665903E-2</v>
      </c>
      <c r="F79" s="47">
        <v>0.10526315789473684</v>
      </c>
      <c r="G79" s="47">
        <v>0.16201372997711672</v>
      </c>
      <c r="H79" s="47">
        <v>0.26224256292906178</v>
      </c>
    </row>
    <row r="80" spans="1:8" x14ac:dyDescent="0.25">
      <c r="A80" s="43" t="s">
        <v>104</v>
      </c>
      <c r="B80" s="21" t="s">
        <v>307</v>
      </c>
      <c r="C80" s="23">
        <v>0</v>
      </c>
      <c r="D80" s="47">
        <v>2.6435536294691225E-2</v>
      </c>
      <c r="E80" s="47">
        <v>7.7789815817984831E-2</v>
      </c>
      <c r="F80" s="47">
        <v>0.14257854821235103</v>
      </c>
      <c r="G80" s="47">
        <v>0.21105092091007585</v>
      </c>
      <c r="H80" s="47">
        <v>0.31050920910075841</v>
      </c>
    </row>
    <row r="81" spans="1:8" x14ac:dyDescent="0.25">
      <c r="A81" s="43" t="s">
        <v>116</v>
      </c>
      <c r="B81" s="21" t="s">
        <v>308</v>
      </c>
      <c r="C81" s="23">
        <v>0</v>
      </c>
      <c r="D81" s="47">
        <v>3.738855335058959E-2</v>
      </c>
      <c r="E81" s="47">
        <v>8.1967213114754092E-2</v>
      </c>
      <c r="F81" s="47">
        <v>0.11906816220880069</v>
      </c>
      <c r="G81" s="47">
        <v>0.15300546448087432</v>
      </c>
      <c r="H81" s="47">
        <v>0.22807017543859648</v>
      </c>
    </row>
    <row r="82" spans="1:8" x14ac:dyDescent="0.25">
      <c r="A82" s="43" t="s">
        <v>105</v>
      </c>
      <c r="B82" s="21" t="s">
        <v>309</v>
      </c>
      <c r="C82" s="23">
        <v>0</v>
      </c>
      <c r="D82" s="47">
        <v>3.7530864197530864E-2</v>
      </c>
      <c r="E82" s="47">
        <v>7.7530864197530858E-2</v>
      </c>
      <c r="F82" s="47">
        <v>0.12395061728395061</v>
      </c>
      <c r="G82" s="47">
        <v>0.18074074074074073</v>
      </c>
      <c r="H82" s="47">
        <v>0.2688888888888889</v>
      </c>
    </row>
    <row r="83" spans="1:8" x14ac:dyDescent="0.25">
      <c r="A83" s="43" t="s">
        <v>130</v>
      </c>
      <c r="B83" s="21" t="s">
        <v>310</v>
      </c>
      <c r="C83" s="23">
        <v>0</v>
      </c>
      <c r="D83" s="47">
        <v>6.1074918566775244E-2</v>
      </c>
      <c r="E83" s="47">
        <v>0.10260586319218241</v>
      </c>
      <c r="F83" s="47">
        <v>0.15092290988056462</v>
      </c>
      <c r="G83" s="47">
        <v>0.23154180238870792</v>
      </c>
      <c r="H83" s="47">
        <v>0.33930510314875134</v>
      </c>
    </row>
    <row r="84" spans="1:8" x14ac:dyDescent="0.25">
      <c r="A84" s="43" t="s">
        <v>106</v>
      </c>
      <c r="B84" s="21" t="s">
        <v>311</v>
      </c>
      <c r="C84" s="23">
        <v>0</v>
      </c>
      <c r="D84" s="47">
        <v>2.7337761880429228E-2</v>
      </c>
      <c r="E84" s="47">
        <v>8.9167092488502811E-2</v>
      </c>
      <c r="F84" s="47">
        <v>0.16326009197751662</v>
      </c>
      <c r="G84" s="47">
        <v>0.23275421563617782</v>
      </c>
      <c r="H84" s="47">
        <v>0.33137455288707207</v>
      </c>
    </row>
    <row r="85" spans="1:8" x14ac:dyDescent="0.25">
      <c r="A85" s="43" t="s">
        <v>137</v>
      </c>
      <c r="B85" s="21" t="s">
        <v>312</v>
      </c>
      <c r="C85" s="23">
        <v>0</v>
      </c>
      <c r="D85" s="47">
        <v>8.600095556617296E-3</v>
      </c>
      <c r="E85" s="47">
        <v>2.2455805064500716E-2</v>
      </c>
      <c r="F85" s="47">
        <v>7.5967510750119441E-2</v>
      </c>
      <c r="G85" s="47">
        <v>0.12780697563306259</v>
      </c>
      <c r="H85" s="47">
        <v>0.22025800286669853</v>
      </c>
    </row>
    <row r="86" spans="1:8" x14ac:dyDescent="0.25">
      <c r="A86" s="43" t="s">
        <v>85</v>
      </c>
      <c r="B86" s="21" t="s">
        <v>313</v>
      </c>
      <c r="C86" s="23">
        <v>0</v>
      </c>
      <c r="D86" s="47">
        <v>2.189296771340115E-2</v>
      </c>
      <c r="E86" s="47">
        <v>7.7178239716939406E-2</v>
      </c>
      <c r="F86" s="47">
        <v>0.12870411322423705</v>
      </c>
      <c r="G86" s="47">
        <v>0.1930561698363556</v>
      </c>
      <c r="H86" s="47">
        <v>0.31070322865988503</v>
      </c>
    </row>
    <row r="87" spans="1:8" x14ac:dyDescent="0.25">
      <c r="A87" s="43" t="s">
        <v>92</v>
      </c>
      <c r="B87" s="21" t="s">
        <v>314</v>
      </c>
      <c r="C87" s="23">
        <v>0</v>
      </c>
      <c r="D87" s="47">
        <v>2.4447031431897557E-2</v>
      </c>
      <c r="E87" s="47">
        <v>6.6162204113310044E-2</v>
      </c>
      <c r="F87" s="47">
        <v>0.10535506402793947</v>
      </c>
      <c r="G87" s="47">
        <v>0.16375630578191697</v>
      </c>
      <c r="H87" s="47">
        <v>0.30228948389600313</v>
      </c>
    </row>
    <row r="88" spans="1:8" x14ac:dyDescent="0.25">
      <c r="A88" s="43" t="s">
        <v>124</v>
      </c>
      <c r="B88" s="21" t="s">
        <v>315</v>
      </c>
      <c r="C88" s="23">
        <v>0</v>
      </c>
      <c r="D88" s="47">
        <v>1.6670752635449867E-2</v>
      </c>
      <c r="E88" s="47">
        <v>5.8347634224074525E-2</v>
      </c>
      <c r="F88" s="47">
        <v>9.9289041431723457E-2</v>
      </c>
      <c r="G88" s="47">
        <v>0.15322382936994361</v>
      </c>
      <c r="H88" s="47">
        <v>0.27139004658004412</v>
      </c>
    </row>
    <row r="89" spans="1:8" x14ac:dyDescent="0.25">
      <c r="A89" s="43" t="s">
        <v>93</v>
      </c>
      <c r="B89" s="21" t="s">
        <v>316</v>
      </c>
      <c r="C89" s="23">
        <v>0</v>
      </c>
      <c r="D89" s="47">
        <v>3.3516379473584546E-2</v>
      </c>
      <c r="E89" s="47">
        <v>7.990910812346147E-2</v>
      </c>
      <c r="F89" s="47">
        <v>0.13804203749289906</v>
      </c>
      <c r="G89" s="47">
        <v>0.2113236129520924</v>
      </c>
      <c r="H89" s="47">
        <v>0.33421700435523577</v>
      </c>
    </row>
    <row r="90" spans="1:8" x14ac:dyDescent="0.25">
      <c r="A90" s="43" t="s">
        <v>117</v>
      </c>
      <c r="B90" s="21" t="s">
        <v>317</v>
      </c>
      <c r="C90" s="23">
        <v>0</v>
      </c>
      <c r="D90" s="47">
        <v>2.8363636363636365E-2</v>
      </c>
      <c r="E90" s="47">
        <v>7.0787878787878789E-2</v>
      </c>
      <c r="F90" s="47">
        <v>0.11709090909090909</v>
      </c>
      <c r="G90" s="47">
        <v>0.17696969696969697</v>
      </c>
      <c r="H90" s="47">
        <v>0.28727272727272729</v>
      </c>
    </row>
    <row r="91" spans="1:8" x14ac:dyDescent="0.25">
      <c r="A91" s="43" t="s">
        <v>107</v>
      </c>
      <c r="B91" s="21" t="s">
        <v>318</v>
      </c>
      <c r="C91" s="23">
        <v>0</v>
      </c>
      <c r="D91" s="47">
        <v>9.1072806791870339E-2</v>
      </c>
      <c r="E91" s="47">
        <v>0.17468484692564959</v>
      </c>
      <c r="F91" s="47">
        <v>0.23822999742732184</v>
      </c>
      <c r="G91" s="47">
        <v>0.29740159506045794</v>
      </c>
      <c r="H91" s="47">
        <v>0.3732956007203499</v>
      </c>
    </row>
    <row r="92" spans="1:8" x14ac:dyDescent="0.25">
      <c r="A92" s="43" t="s">
        <v>99</v>
      </c>
      <c r="B92" s="21" t="s">
        <v>319</v>
      </c>
      <c r="C92" s="23">
        <v>0</v>
      </c>
      <c r="D92" s="47">
        <v>3.7989901418610243E-2</v>
      </c>
      <c r="E92" s="47">
        <v>7.5979802837220486E-2</v>
      </c>
      <c r="F92" s="47">
        <v>0.12887713392642461</v>
      </c>
      <c r="G92" s="47">
        <v>0.18850685260880018</v>
      </c>
      <c r="H92" s="47">
        <v>0.27843231546044722</v>
      </c>
    </row>
    <row r="93" spans="1:8" x14ac:dyDescent="0.25">
      <c r="A93" s="43" t="s">
        <v>125</v>
      </c>
      <c r="B93" s="21" t="s">
        <v>320</v>
      </c>
      <c r="C93" s="23">
        <v>0</v>
      </c>
      <c r="D93" s="47">
        <v>4.5823514008902853E-2</v>
      </c>
      <c r="E93" s="47">
        <v>9.5051060487038486E-2</v>
      </c>
      <c r="F93" s="47">
        <v>0.13485205551191412</v>
      </c>
      <c r="G93" s="47">
        <v>0.19455354804922756</v>
      </c>
      <c r="H93" s="47">
        <v>0.26630007855459542</v>
      </c>
    </row>
    <row r="94" spans="1:8" x14ac:dyDescent="0.25">
      <c r="A94" s="43" t="s">
        <v>138</v>
      </c>
      <c r="B94" s="21" t="s">
        <v>321</v>
      </c>
      <c r="C94" s="23">
        <v>0</v>
      </c>
      <c r="D94" s="47">
        <v>3.3641905622036575E-2</v>
      </c>
      <c r="E94" s="47">
        <v>8.6023933167757957E-2</v>
      </c>
      <c r="F94" s="47">
        <v>0.15172725220139988</v>
      </c>
      <c r="G94" s="47">
        <v>0.21675321743057124</v>
      </c>
      <c r="H94" s="47">
        <v>0.33370964100248363</v>
      </c>
    </row>
    <row r="95" spans="1:8" x14ac:dyDescent="0.25">
      <c r="A95" s="43" t="s">
        <v>94</v>
      </c>
      <c r="B95" s="21" t="s">
        <v>322</v>
      </c>
      <c r="C95" s="23">
        <v>0</v>
      </c>
      <c r="D95" s="47">
        <v>2.7456319491717722E-2</v>
      </c>
      <c r="E95" s="47">
        <v>5.6274109371454502E-2</v>
      </c>
      <c r="F95" s="47">
        <v>0.10642160199682324</v>
      </c>
      <c r="G95" s="47">
        <v>0.16496482868164283</v>
      </c>
      <c r="H95" s="47">
        <v>0.25913319718629452</v>
      </c>
    </row>
    <row r="96" spans="1:8" x14ac:dyDescent="0.25">
      <c r="A96" s="43" t="s">
        <v>86</v>
      </c>
      <c r="B96" s="21" t="s">
        <v>323</v>
      </c>
      <c r="C96" s="23">
        <v>0</v>
      </c>
      <c r="D96" s="47">
        <v>3.0175142435112892E-2</v>
      </c>
      <c r="E96" s="47">
        <v>7.1534078919603297E-2</v>
      </c>
      <c r="F96" s="47">
        <v>0.12070056974045157</v>
      </c>
      <c r="G96" s="47">
        <v>0.20742772736864318</v>
      </c>
      <c r="H96" s="47">
        <v>0.31082506857986919</v>
      </c>
    </row>
    <row r="97" spans="1:8" x14ac:dyDescent="0.25">
      <c r="A97" s="43" t="s">
        <v>118</v>
      </c>
      <c r="B97" s="21" t="s">
        <v>324</v>
      </c>
      <c r="C97" s="23">
        <v>0</v>
      </c>
      <c r="D97" s="47">
        <v>1.1151452282157677E-2</v>
      </c>
      <c r="E97" s="47">
        <v>5.2385892116182574E-2</v>
      </c>
      <c r="F97" s="47">
        <v>9.5435684647302899E-2</v>
      </c>
      <c r="G97" s="47">
        <v>0.15093360995850622</v>
      </c>
      <c r="H97" s="47">
        <v>0.23158713692946059</v>
      </c>
    </row>
    <row r="98" spans="1:8" x14ac:dyDescent="0.25">
      <c r="A98" s="43" t="s">
        <v>108</v>
      </c>
      <c r="B98" s="21" t="s">
        <v>325</v>
      </c>
      <c r="C98" s="23">
        <v>0</v>
      </c>
      <c r="D98" s="47">
        <v>3.2212489403786383E-2</v>
      </c>
      <c r="E98" s="47">
        <v>9.6920033907883577E-2</v>
      </c>
      <c r="F98" s="47">
        <v>0.15202034473014975</v>
      </c>
      <c r="G98" s="47">
        <v>0.21277196948290478</v>
      </c>
      <c r="H98" s="47">
        <v>0.32269002543091269</v>
      </c>
    </row>
    <row r="99" spans="1:8" x14ac:dyDescent="0.25">
      <c r="A99" s="43" t="s">
        <v>119</v>
      </c>
      <c r="B99" s="21" t="s">
        <v>326</v>
      </c>
      <c r="C99" s="23">
        <v>0</v>
      </c>
      <c r="D99" s="47">
        <v>2.7344748274980832E-2</v>
      </c>
      <c r="E99" s="47">
        <v>5.5456171735241505E-2</v>
      </c>
      <c r="F99" s="47">
        <v>0.11295681063122924</v>
      </c>
      <c r="G99" s="47">
        <v>0.1666240736008178</v>
      </c>
      <c r="H99" s="47">
        <v>0.26066956299514438</v>
      </c>
    </row>
    <row r="100" spans="1:8" x14ac:dyDescent="0.25">
      <c r="A100" s="43" t="s">
        <v>126</v>
      </c>
      <c r="B100" s="21" t="s">
        <v>327</v>
      </c>
      <c r="C100" s="23">
        <v>0</v>
      </c>
      <c r="D100" s="47">
        <v>3.0401485263402181E-2</v>
      </c>
      <c r="E100" s="47">
        <v>8.0529125087027156E-2</v>
      </c>
      <c r="F100" s="47">
        <v>0.1301926200974704</v>
      </c>
      <c r="G100" s="47">
        <v>0.1717335808772337</v>
      </c>
      <c r="H100" s="47">
        <v>0.25852866094221399</v>
      </c>
    </row>
    <row r="101" spans="1:8" x14ac:dyDescent="0.25">
      <c r="A101" s="43" t="s">
        <v>131</v>
      </c>
      <c r="B101" s="21" t="s">
        <v>328</v>
      </c>
      <c r="C101" s="23">
        <v>0</v>
      </c>
      <c r="D101" s="47">
        <v>4.3711843711843709E-2</v>
      </c>
      <c r="E101" s="47">
        <v>7.7655677655677657E-2</v>
      </c>
      <c r="F101" s="47">
        <v>0.13455433455433455</v>
      </c>
      <c r="G101" s="47">
        <v>0.20683760683760682</v>
      </c>
      <c r="H101" s="47">
        <v>0.304029304029304</v>
      </c>
    </row>
    <row r="102" spans="1:8" x14ac:dyDescent="0.25">
      <c r="A102" s="43" t="s">
        <v>87</v>
      </c>
      <c r="B102" s="21" t="s">
        <v>329</v>
      </c>
      <c r="C102" s="23">
        <v>0</v>
      </c>
      <c r="D102" s="47">
        <v>2.274837511606314E-2</v>
      </c>
      <c r="E102" s="47">
        <v>6.9173630454967508E-2</v>
      </c>
      <c r="F102" s="47">
        <v>0.13370473537604458</v>
      </c>
      <c r="G102" s="47">
        <v>0.18662952646239556</v>
      </c>
      <c r="H102" s="47">
        <v>0.28714020427112347</v>
      </c>
    </row>
    <row r="103" spans="1:8" x14ac:dyDescent="0.25">
      <c r="A103" s="43" t="s">
        <v>120</v>
      </c>
      <c r="B103" s="21" t="s">
        <v>330</v>
      </c>
      <c r="C103" s="23">
        <v>0</v>
      </c>
      <c r="D103" s="47">
        <v>2.55780642520974E-2</v>
      </c>
      <c r="E103" s="47">
        <v>5.7294863924698181E-2</v>
      </c>
      <c r="F103" s="47">
        <v>0.10456312666257418</v>
      </c>
      <c r="G103" s="47">
        <v>0.16103949253120523</v>
      </c>
      <c r="H103" s="47">
        <v>0.2754245958665848</v>
      </c>
    </row>
    <row r="104" spans="1:8" x14ac:dyDescent="0.25">
      <c r="A104" s="43" t="s">
        <v>139</v>
      </c>
      <c r="B104" s="21" t="s">
        <v>331</v>
      </c>
      <c r="C104" s="23">
        <v>0</v>
      </c>
      <c r="D104" s="47">
        <v>3.5998408910103419E-2</v>
      </c>
      <c r="E104" s="47">
        <v>7.4184566428003182E-2</v>
      </c>
      <c r="F104" s="47">
        <v>0.14319809069212411</v>
      </c>
      <c r="G104" s="47">
        <v>0.23349244232299124</v>
      </c>
      <c r="H104" s="47">
        <v>0.36714399363564043</v>
      </c>
    </row>
    <row r="105" spans="1:8" x14ac:dyDescent="0.25">
      <c r="A105" s="43" t="s">
        <v>121</v>
      </c>
      <c r="B105" s="21" t="s">
        <v>332</v>
      </c>
      <c r="C105" s="23">
        <v>0</v>
      </c>
      <c r="D105" s="47">
        <v>3.6720044174489236E-2</v>
      </c>
      <c r="E105" s="47">
        <v>7.9514080618442853E-2</v>
      </c>
      <c r="F105" s="47">
        <v>0.14301490889011595</v>
      </c>
      <c r="G105" s="47">
        <v>0.19878520154610713</v>
      </c>
      <c r="H105" s="47">
        <v>0.28354500276090555</v>
      </c>
    </row>
    <row r="106" spans="1:8" x14ac:dyDescent="0.25">
      <c r="A106" s="43" t="s">
        <v>100</v>
      </c>
      <c r="B106" s="21" t="s">
        <v>333</v>
      </c>
      <c r="C106" s="23">
        <v>0</v>
      </c>
      <c r="D106" s="47">
        <v>2.1487204249154998E-2</v>
      </c>
      <c r="E106" s="47">
        <v>6.0598744567841624E-2</v>
      </c>
      <c r="F106" s="47">
        <v>0.11709319169483341</v>
      </c>
      <c r="G106" s="47">
        <v>0.17938194109126027</v>
      </c>
      <c r="H106" s="47">
        <v>0.28247223563495893</v>
      </c>
    </row>
    <row r="107" spans="1:8" x14ac:dyDescent="0.25">
      <c r="A107" s="43" t="s">
        <v>132</v>
      </c>
      <c r="B107" s="21" t="s">
        <v>334</v>
      </c>
      <c r="C107" s="151">
        <v>0</v>
      </c>
      <c r="D107" s="151">
        <v>2.9640084685956247E-2</v>
      </c>
      <c r="E107" s="151">
        <v>7.8569748294518932E-2</v>
      </c>
      <c r="F107" s="151">
        <v>0.12091272641731357</v>
      </c>
      <c r="G107" s="151">
        <v>0.17054810632792283</v>
      </c>
      <c r="H107" s="151">
        <v>0.22582921665490474</v>
      </c>
    </row>
  </sheetData>
  <autoFilter ref="A3:H106" xr:uid="{D48E0772-BA99-42AD-9C87-1730CBE7A7D8}"/>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3523A-A572-4E2D-AC6C-A73BDA7A6778}">
  <sheetPr>
    <tabColor theme="4" tint="-0.499984740745262"/>
  </sheetPr>
  <dimension ref="A1:K61"/>
  <sheetViews>
    <sheetView workbookViewId="0">
      <selection activeCell="D34" sqref="D34"/>
    </sheetView>
  </sheetViews>
  <sheetFormatPr defaultColWidth="8.7109375" defaultRowHeight="15" x14ac:dyDescent="0.25"/>
  <cols>
    <col min="1" max="1" width="14.7109375" style="16" customWidth="1"/>
    <col min="2" max="2" width="21.28515625" style="16" customWidth="1"/>
    <col min="3" max="3" width="22.42578125" style="16" customWidth="1"/>
    <col min="4" max="4" width="22.28515625" style="16" customWidth="1"/>
    <col min="5" max="5" width="23.42578125" style="16" customWidth="1"/>
    <col min="6" max="6" width="22.7109375" style="16" customWidth="1"/>
    <col min="7" max="7" width="23.42578125" style="16" customWidth="1"/>
    <col min="8" max="8" width="23.7109375" style="16" customWidth="1"/>
    <col min="9" max="9" width="20.5703125" style="16" customWidth="1"/>
    <col min="10" max="10" width="20.28515625" style="16" customWidth="1"/>
    <col min="11" max="11" width="31.42578125" style="16" customWidth="1"/>
    <col min="12" max="16384" width="8.7109375" style="16"/>
  </cols>
  <sheetData>
    <row r="1" spans="1:11" ht="15.75" x14ac:dyDescent="0.25">
      <c r="A1" s="15" t="s">
        <v>335</v>
      </c>
    </row>
    <row r="2" spans="1:11" x14ac:dyDescent="0.25">
      <c r="A2" s="17" t="s">
        <v>216</v>
      </c>
    </row>
    <row r="3" spans="1:11" x14ac:dyDescent="0.25">
      <c r="A3" s="50" t="s">
        <v>217</v>
      </c>
    </row>
    <row r="4" spans="1:11" x14ac:dyDescent="0.25">
      <c r="A4" s="18" t="s">
        <v>218</v>
      </c>
    </row>
    <row r="5" spans="1:11" x14ac:dyDescent="0.25">
      <c r="A5" s="51" t="s">
        <v>219</v>
      </c>
    </row>
    <row r="6" spans="1:11" x14ac:dyDescent="0.25">
      <c r="A6" s="51" t="s">
        <v>220</v>
      </c>
    </row>
    <row r="7" spans="1:11" x14ac:dyDescent="0.25">
      <c r="A7" s="18"/>
    </row>
    <row r="10" spans="1:11" x14ac:dyDescent="0.25">
      <c r="A10" s="20" t="s">
        <v>223</v>
      </c>
      <c r="B10" s="20" t="s">
        <v>148</v>
      </c>
      <c r="C10" s="20">
        <v>2011</v>
      </c>
      <c r="D10" s="20">
        <v>2013</v>
      </c>
      <c r="E10" s="20">
        <v>2015</v>
      </c>
      <c r="F10" s="20">
        <v>2017</v>
      </c>
      <c r="G10" s="20">
        <v>2019</v>
      </c>
      <c r="H10" s="20">
        <v>2021</v>
      </c>
      <c r="I10" s="20" t="s">
        <v>224</v>
      </c>
      <c r="J10" s="20" t="s">
        <v>336</v>
      </c>
      <c r="K10" s="49" t="s">
        <v>337</v>
      </c>
    </row>
    <row r="11" spans="1:11" x14ac:dyDescent="0.25">
      <c r="A11" s="21" t="s">
        <v>229</v>
      </c>
      <c r="B11" s="21" t="s">
        <v>110</v>
      </c>
      <c r="C11" s="52">
        <v>39180</v>
      </c>
      <c r="D11" s="52">
        <v>40240</v>
      </c>
      <c r="E11" s="52">
        <v>41920</v>
      </c>
      <c r="F11" s="52">
        <v>43170</v>
      </c>
      <c r="G11" s="52">
        <v>44930</v>
      </c>
      <c r="H11" s="52">
        <v>48110</v>
      </c>
      <c r="I11" s="45">
        <f t="shared" ref="I11:I42" si="0">H11-C11</f>
        <v>8930</v>
      </c>
      <c r="J11" s="23">
        <f t="shared" ref="J11:J42" si="1">I11/C11</f>
        <v>0.22792240939254721</v>
      </c>
      <c r="K11" s="46">
        <f t="shared" ref="K11:K42" si="2">_xlfn.RRI(10,C11,H11)</f>
        <v>2.0744603413079821E-2</v>
      </c>
    </row>
    <row r="12" spans="1:11" x14ac:dyDescent="0.25">
      <c r="A12" s="21" t="s">
        <v>229</v>
      </c>
      <c r="B12" s="21" t="s">
        <v>134</v>
      </c>
      <c r="C12" s="52">
        <v>51590</v>
      </c>
      <c r="D12" s="52">
        <v>53110</v>
      </c>
      <c r="E12" s="52">
        <v>55760</v>
      </c>
      <c r="F12" s="52">
        <v>57750</v>
      </c>
      <c r="G12" s="52">
        <v>59290</v>
      </c>
      <c r="H12" s="52">
        <v>63480</v>
      </c>
      <c r="I12" s="45">
        <f t="shared" si="0"/>
        <v>11890</v>
      </c>
      <c r="J12" s="23">
        <f t="shared" si="1"/>
        <v>0.23047102151579762</v>
      </c>
      <c r="K12" s="46">
        <f t="shared" si="2"/>
        <v>2.0956266256324074E-2</v>
      </c>
    </row>
    <row r="13" spans="1:11" x14ac:dyDescent="0.25">
      <c r="A13" s="21" t="s">
        <v>229</v>
      </c>
      <c r="B13" s="21" t="s">
        <v>123</v>
      </c>
      <c r="C13" s="52">
        <v>43670</v>
      </c>
      <c r="D13" s="52">
        <v>44370</v>
      </c>
      <c r="E13" s="52">
        <v>45310</v>
      </c>
      <c r="F13" s="52">
        <v>48160</v>
      </c>
      <c r="G13" s="52">
        <v>50930</v>
      </c>
      <c r="H13" s="52">
        <v>55170</v>
      </c>
      <c r="I13" s="45">
        <f t="shared" si="0"/>
        <v>11500</v>
      </c>
      <c r="J13" s="23">
        <f t="shared" si="1"/>
        <v>0.26333867643691322</v>
      </c>
      <c r="K13" s="46">
        <f t="shared" si="2"/>
        <v>2.3651151261145698E-2</v>
      </c>
    </row>
    <row r="14" spans="1:11" x14ac:dyDescent="0.25">
      <c r="A14" s="21" t="s">
        <v>229</v>
      </c>
      <c r="B14" s="21" t="s">
        <v>111</v>
      </c>
      <c r="C14" s="52">
        <v>36340</v>
      </c>
      <c r="D14" s="52">
        <v>37340</v>
      </c>
      <c r="E14" s="52">
        <v>38540</v>
      </c>
      <c r="F14" s="52">
        <v>40530</v>
      </c>
      <c r="G14" s="52">
        <v>42690</v>
      </c>
      <c r="H14" s="52">
        <v>46500</v>
      </c>
      <c r="I14" s="45">
        <f t="shared" si="0"/>
        <v>10160</v>
      </c>
      <c r="J14" s="23">
        <f t="shared" si="1"/>
        <v>0.27958172812328014</v>
      </c>
      <c r="K14" s="46">
        <f t="shared" si="2"/>
        <v>2.4959730972503369E-2</v>
      </c>
    </row>
    <row r="15" spans="1:11" x14ac:dyDescent="0.25">
      <c r="A15" s="21" t="s">
        <v>229</v>
      </c>
      <c r="B15" s="21" t="s">
        <v>135</v>
      </c>
      <c r="C15" s="52">
        <v>51910</v>
      </c>
      <c r="D15" s="52">
        <v>53030</v>
      </c>
      <c r="E15" s="52">
        <v>55260</v>
      </c>
      <c r="F15" s="52">
        <v>57190</v>
      </c>
      <c r="G15" s="52">
        <v>61290</v>
      </c>
      <c r="H15" s="52">
        <v>68510</v>
      </c>
      <c r="I15" s="45">
        <f t="shared" si="0"/>
        <v>16600</v>
      </c>
      <c r="J15" s="23">
        <f t="shared" si="1"/>
        <v>0.31978424195723365</v>
      </c>
      <c r="K15" s="46">
        <f t="shared" si="2"/>
        <v>2.8135355374409921E-2</v>
      </c>
    </row>
    <row r="16" spans="1:11" x14ac:dyDescent="0.25">
      <c r="A16" s="21" t="s">
        <v>229</v>
      </c>
      <c r="B16" s="21" t="s">
        <v>128</v>
      </c>
      <c r="C16" s="52">
        <v>47510</v>
      </c>
      <c r="D16" s="52">
        <v>48950</v>
      </c>
      <c r="E16" s="52">
        <v>51180</v>
      </c>
      <c r="F16" s="52">
        <v>54050</v>
      </c>
      <c r="G16" s="52">
        <v>57690</v>
      </c>
      <c r="H16" s="52">
        <v>62900</v>
      </c>
      <c r="I16" s="45">
        <f t="shared" si="0"/>
        <v>15390</v>
      </c>
      <c r="J16" s="23">
        <f t="shared" si="1"/>
        <v>0.32393180383077247</v>
      </c>
      <c r="K16" s="46">
        <f t="shared" si="2"/>
        <v>2.8458001792478038E-2</v>
      </c>
    </row>
    <row r="17" spans="1:11" x14ac:dyDescent="0.25">
      <c r="A17" s="21" t="s">
        <v>229</v>
      </c>
      <c r="B17" s="21" t="s">
        <v>82</v>
      </c>
      <c r="C17" s="52">
        <v>52830</v>
      </c>
      <c r="D17" s="52">
        <v>54410</v>
      </c>
      <c r="E17" s="52">
        <v>56280</v>
      </c>
      <c r="F17" s="52">
        <v>59410</v>
      </c>
      <c r="G17" s="52">
        <v>62350</v>
      </c>
      <c r="H17" s="52">
        <v>66130</v>
      </c>
      <c r="I17" s="45">
        <f t="shared" si="0"/>
        <v>13300</v>
      </c>
      <c r="J17" s="23">
        <f t="shared" si="1"/>
        <v>0.25175089911035398</v>
      </c>
      <c r="K17" s="46">
        <f t="shared" si="2"/>
        <v>2.2708325038109711E-2</v>
      </c>
    </row>
    <row r="18" spans="1:11" x14ac:dyDescent="0.25">
      <c r="A18" s="21" t="s">
        <v>229</v>
      </c>
      <c r="B18" s="21" t="s">
        <v>89</v>
      </c>
      <c r="C18" s="52">
        <v>47420</v>
      </c>
      <c r="D18" s="52">
        <v>49260</v>
      </c>
      <c r="E18" s="52">
        <v>50300</v>
      </c>
      <c r="F18" s="52">
        <v>52200</v>
      </c>
      <c r="G18" s="52">
        <v>54370</v>
      </c>
      <c r="H18" s="52">
        <v>59820</v>
      </c>
      <c r="I18" s="45">
        <f t="shared" si="0"/>
        <v>12400</v>
      </c>
      <c r="J18" s="23">
        <f t="shared" si="1"/>
        <v>0.261493040911008</v>
      </c>
      <c r="K18" s="46">
        <f t="shared" si="2"/>
        <v>2.3501505710080028E-2</v>
      </c>
    </row>
    <row r="19" spans="1:11" x14ac:dyDescent="0.25">
      <c r="A19" s="21" t="s">
        <v>229</v>
      </c>
      <c r="B19" s="21" t="s">
        <v>90</v>
      </c>
      <c r="C19" s="52">
        <v>74540</v>
      </c>
      <c r="D19" s="52">
        <v>77040</v>
      </c>
      <c r="E19" s="52">
        <v>80150</v>
      </c>
      <c r="F19" s="52">
        <v>85720</v>
      </c>
      <c r="G19" s="52">
        <v>89800</v>
      </c>
      <c r="H19" s="52">
        <v>98370</v>
      </c>
      <c r="I19" s="45">
        <f t="shared" si="0"/>
        <v>23830</v>
      </c>
      <c r="J19" s="23">
        <f t="shared" si="1"/>
        <v>0.31969412396028979</v>
      </c>
      <c r="K19" s="46">
        <f t="shared" si="2"/>
        <v>2.8128334806732269E-2</v>
      </c>
    </row>
    <row r="20" spans="1:11" x14ac:dyDescent="0.25">
      <c r="A20" s="21" t="s">
        <v>229</v>
      </c>
      <c r="B20" s="21" t="s">
        <v>112</v>
      </c>
      <c r="C20" s="52">
        <v>40750</v>
      </c>
      <c r="D20" s="52">
        <v>41140</v>
      </c>
      <c r="E20" s="52">
        <v>42860</v>
      </c>
      <c r="F20" s="52">
        <v>44790</v>
      </c>
      <c r="G20" s="52">
        <v>47750</v>
      </c>
      <c r="H20" s="52">
        <v>51950</v>
      </c>
      <c r="I20" s="45">
        <f t="shared" si="0"/>
        <v>11200</v>
      </c>
      <c r="J20" s="23">
        <f t="shared" si="1"/>
        <v>0.27484662576687119</v>
      </c>
      <c r="K20" s="46">
        <f t="shared" si="2"/>
        <v>2.4579810725251061E-2</v>
      </c>
    </row>
    <row r="21" spans="1:11" x14ac:dyDescent="0.25">
      <c r="A21" s="21" t="s">
        <v>229</v>
      </c>
      <c r="B21" s="21" t="s">
        <v>113</v>
      </c>
      <c r="C21" s="52">
        <v>42590</v>
      </c>
      <c r="D21" s="52">
        <v>44040</v>
      </c>
      <c r="E21" s="52">
        <v>45420</v>
      </c>
      <c r="F21" s="52">
        <v>47200</v>
      </c>
      <c r="G21" s="52">
        <v>49620</v>
      </c>
      <c r="H21" s="52">
        <v>53940</v>
      </c>
      <c r="I21" s="45">
        <f t="shared" si="0"/>
        <v>11350</v>
      </c>
      <c r="J21" s="23">
        <f t="shared" si="1"/>
        <v>0.26649448227283401</v>
      </c>
      <c r="K21" s="46">
        <f t="shared" si="2"/>
        <v>2.3906571185016823E-2</v>
      </c>
    </row>
    <row r="22" spans="1:11" x14ac:dyDescent="0.25">
      <c r="A22" s="21" t="s">
        <v>229</v>
      </c>
      <c r="B22" s="21" t="s">
        <v>136</v>
      </c>
      <c r="C22" s="52">
        <v>44600</v>
      </c>
      <c r="D22" s="52">
        <v>45420</v>
      </c>
      <c r="E22" s="52">
        <v>47740</v>
      </c>
      <c r="F22" s="52">
        <v>52050</v>
      </c>
      <c r="G22" s="52">
        <v>54930</v>
      </c>
      <c r="H22" s="52">
        <v>59760</v>
      </c>
      <c r="I22" s="45">
        <f t="shared" si="0"/>
        <v>15160</v>
      </c>
      <c r="J22" s="23">
        <f t="shared" si="1"/>
        <v>0.3399103139013453</v>
      </c>
      <c r="K22" s="46">
        <f t="shared" si="2"/>
        <v>2.9692555810024057E-2</v>
      </c>
    </row>
    <row r="23" spans="1:11" x14ac:dyDescent="0.25">
      <c r="A23" s="21" t="s">
        <v>229</v>
      </c>
      <c r="B23" s="21" t="s">
        <v>129</v>
      </c>
      <c r="C23" s="52">
        <v>38520</v>
      </c>
      <c r="D23" s="52">
        <v>38840</v>
      </c>
      <c r="E23" s="52">
        <v>40810</v>
      </c>
      <c r="F23" s="52">
        <v>42240</v>
      </c>
      <c r="G23" s="52">
        <v>44890</v>
      </c>
      <c r="H23" s="52">
        <v>47940</v>
      </c>
      <c r="I23" s="45">
        <f t="shared" si="0"/>
        <v>9420</v>
      </c>
      <c r="J23" s="23">
        <f t="shared" si="1"/>
        <v>0.24454828660436137</v>
      </c>
      <c r="K23" s="46">
        <f t="shared" si="2"/>
        <v>2.2118326268820709E-2</v>
      </c>
    </row>
    <row r="24" spans="1:11" x14ac:dyDescent="0.25">
      <c r="A24" s="21" t="s">
        <v>229</v>
      </c>
      <c r="B24" s="21" t="s">
        <v>96</v>
      </c>
      <c r="C24" s="52">
        <v>46550</v>
      </c>
      <c r="D24" s="52">
        <v>47680</v>
      </c>
      <c r="E24" s="52">
        <v>49970</v>
      </c>
      <c r="F24" s="52">
        <v>52410</v>
      </c>
      <c r="G24" s="52">
        <v>55130</v>
      </c>
      <c r="H24" s="52">
        <v>59650</v>
      </c>
      <c r="I24" s="45">
        <f t="shared" si="0"/>
        <v>13100</v>
      </c>
      <c r="J24" s="23">
        <f t="shared" si="1"/>
        <v>0.28141783029001072</v>
      </c>
      <c r="K24" s="46">
        <f t="shared" si="2"/>
        <v>2.510670999326603E-2</v>
      </c>
    </row>
    <row r="25" spans="1:11" x14ac:dyDescent="0.25">
      <c r="A25" s="21" t="s">
        <v>229</v>
      </c>
      <c r="B25" s="21" t="s">
        <v>97</v>
      </c>
      <c r="C25" s="52">
        <v>39700</v>
      </c>
      <c r="D25" s="52">
        <v>40780</v>
      </c>
      <c r="E25" s="52">
        <v>42070</v>
      </c>
      <c r="F25" s="52">
        <v>43950</v>
      </c>
      <c r="G25" s="52">
        <v>46770</v>
      </c>
      <c r="H25" s="52">
        <v>50440</v>
      </c>
      <c r="I25" s="45">
        <f t="shared" si="0"/>
        <v>10740</v>
      </c>
      <c r="J25" s="23">
        <f t="shared" si="1"/>
        <v>0.27052896725440806</v>
      </c>
      <c r="K25" s="46">
        <f t="shared" si="2"/>
        <v>2.423227540009365E-2</v>
      </c>
    </row>
    <row r="26" spans="1:11" x14ac:dyDescent="0.25">
      <c r="A26" s="21" t="s">
        <v>229</v>
      </c>
      <c r="B26" s="21" t="s">
        <v>102</v>
      </c>
      <c r="C26" s="52">
        <v>38820</v>
      </c>
      <c r="D26" s="52">
        <v>40240</v>
      </c>
      <c r="E26" s="52">
        <v>41840</v>
      </c>
      <c r="F26" s="52">
        <v>44730</v>
      </c>
      <c r="G26" s="52">
        <v>47330</v>
      </c>
      <c r="H26" s="52">
        <v>51140</v>
      </c>
      <c r="I26" s="45">
        <f t="shared" si="0"/>
        <v>12320</v>
      </c>
      <c r="J26" s="23">
        <f t="shared" si="1"/>
        <v>0.31736218444100978</v>
      </c>
      <c r="K26" s="46">
        <f t="shared" si="2"/>
        <v>2.7946516791582665E-2</v>
      </c>
    </row>
    <row r="27" spans="1:11" x14ac:dyDescent="0.25">
      <c r="A27" s="21" t="s">
        <v>229</v>
      </c>
      <c r="B27" s="21" t="s">
        <v>103</v>
      </c>
      <c r="C27" s="52">
        <v>40030</v>
      </c>
      <c r="D27" s="52">
        <v>41240</v>
      </c>
      <c r="E27" s="52">
        <v>42930</v>
      </c>
      <c r="F27" s="52">
        <v>44570</v>
      </c>
      <c r="G27" s="52">
        <v>46520</v>
      </c>
      <c r="H27" s="52">
        <v>49680</v>
      </c>
      <c r="I27" s="45">
        <f t="shared" si="0"/>
        <v>9650</v>
      </c>
      <c r="J27" s="23">
        <f t="shared" si="1"/>
        <v>0.24106919810142394</v>
      </c>
      <c r="K27" s="46">
        <f t="shared" si="2"/>
        <v>2.1832236814359085E-2</v>
      </c>
    </row>
    <row r="28" spans="1:11" x14ac:dyDescent="0.25">
      <c r="A28" s="21" t="s">
        <v>229</v>
      </c>
      <c r="B28" s="21" t="s">
        <v>114</v>
      </c>
      <c r="C28" s="52">
        <v>38640</v>
      </c>
      <c r="D28" s="52">
        <v>39520</v>
      </c>
      <c r="E28" s="52">
        <v>40880</v>
      </c>
      <c r="F28" s="52">
        <v>42410</v>
      </c>
      <c r="G28" s="52">
        <v>44020</v>
      </c>
      <c r="H28" s="52">
        <v>48170</v>
      </c>
      <c r="I28" s="45">
        <f t="shared" si="0"/>
        <v>9530</v>
      </c>
      <c r="J28" s="23">
        <f t="shared" si="1"/>
        <v>0.24663561076604554</v>
      </c>
      <c r="K28" s="46">
        <f t="shared" si="2"/>
        <v>2.2289624064387725E-2</v>
      </c>
    </row>
    <row r="29" spans="1:11" x14ac:dyDescent="0.25">
      <c r="A29" s="21" t="s">
        <v>229</v>
      </c>
      <c r="B29" s="21" t="s">
        <v>115</v>
      </c>
      <c r="C29" s="52">
        <v>38780</v>
      </c>
      <c r="D29" s="52">
        <v>39510</v>
      </c>
      <c r="E29" s="52">
        <v>40810</v>
      </c>
      <c r="F29" s="52">
        <v>41590</v>
      </c>
      <c r="G29" s="52">
        <v>44170</v>
      </c>
      <c r="H29" s="52">
        <v>47740</v>
      </c>
      <c r="I29" s="45">
        <f t="shared" si="0"/>
        <v>8960</v>
      </c>
      <c r="J29" s="23">
        <f t="shared" si="1"/>
        <v>0.23104693140794225</v>
      </c>
      <c r="K29" s="46">
        <f t="shared" si="2"/>
        <v>2.1004041051555289E-2</v>
      </c>
    </row>
    <row r="30" spans="1:11" x14ac:dyDescent="0.25">
      <c r="A30" s="21" t="s">
        <v>229</v>
      </c>
      <c r="B30" s="21" t="s">
        <v>83</v>
      </c>
      <c r="C30" s="52">
        <v>40190</v>
      </c>
      <c r="D30" s="52">
        <v>41440</v>
      </c>
      <c r="E30" s="52">
        <v>43260</v>
      </c>
      <c r="F30" s="52">
        <v>45300</v>
      </c>
      <c r="G30" s="52">
        <v>48470</v>
      </c>
      <c r="H30" s="52">
        <v>53230</v>
      </c>
      <c r="I30" s="45">
        <f t="shared" si="0"/>
        <v>13040</v>
      </c>
      <c r="J30" s="23">
        <f t="shared" si="1"/>
        <v>0.32445882060213982</v>
      </c>
      <c r="K30" s="46">
        <f t="shared" si="2"/>
        <v>2.8498934229235218E-2</v>
      </c>
    </row>
    <row r="31" spans="1:11" x14ac:dyDescent="0.25">
      <c r="A31" s="21" t="s">
        <v>229</v>
      </c>
      <c r="B31" s="21" t="s">
        <v>91</v>
      </c>
      <c r="C31" s="52">
        <v>51860</v>
      </c>
      <c r="D31" s="52">
        <v>52850</v>
      </c>
      <c r="E31" s="52">
        <v>54630</v>
      </c>
      <c r="F31" s="52">
        <v>57270</v>
      </c>
      <c r="G31" s="52">
        <v>60230</v>
      </c>
      <c r="H31" s="52">
        <v>65900</v>
      </c>
      <c r="I31" s="45">
        <f t="shared" si="0"/>
        <v>14040</v>
      </c>
      <c r="J31" s="23">
        <f t="shared" si="1"/>
        <v>0.27072888546085616</v>
      </c>
      <c r="K31" s="46">
        <f t="shared" si="2"/>
        <v>2.4248390592067848E-2</v>
      </c>
    </row>
    <row r="32" spans="1:11" x14ac:dyDescent="0.25">
      <c r="A32" s="21" t="s">
        <v>229</v>
      </c>
      <c r="B32" s="21" t="s">
        <v>84</v>
      </c>
      <c r="C32" s="52">
        <v>54740</v>
      </c>
      <c r="D32" s="52">
        <v>56410</v>
      </c>
      <c r="E32" s="52">
        <v>59010</v>
      </c>
      <c r="F32" s="52">
        <v>62110</v>
      </c>
      <c r="G32" s="52">
        <v>65680</v>
      </c>
      <c r="H32" s="52">
        <v>72940</v>
      </c>
      <c r="I32" s="45">
        <f t="shared" si="0"/>
        <v>18200</v>
      </c>
      <c r="J32" s="23">
        <f t="shared" si="1"/>
        <v>0.33248081841432225</v>
      </c>
      <c r="K32" s="46">
        <f t="shared" si="2"/>
        <v>2.9120185291472422E-2</v>
      </c>
    </row>
    <row r="33" spans="1:11" x14ac:dyDescent="0.25">
      <c r="A33" s="21" t="s">
        <v>229</v>
      </c>
      <c r="B33" s="21" t="s">
        <v>98</v>
      </c>
      <c r="C33" s="52">
        <v>43700</v>
      </c>
      <c r="D33" s="52">
        <v>44540</v>
      </c>
      <c r="E33" s="52">
        <v>46310</v>
      </c>
      <c r="F33" s="52">
        <v>48300</v>
      </c>
      <c r="G33" s="52">
        <v>50780</v>
      </c>
      <c r="H33" s="52">
        <v>55160</v>
      </c>
      <c r="I33" s="45">
        <f t="shared" si="0"/>
        <v>11460</v>
      </c>
      <c r="J33" s="23">
        <f t="shared" si="1"/>
        <v>0.26224256292906178</v>
      </c>
      <c r="K33" s="46">
        <f t="shared" si="2"/>
        <v>2.3562301279870468E-2</v>
      </c>
    </row>
    <row r="34" spans="1:11" x14ac:dyDescent="0.25">
      <c r="A34" s="21" t="s">
        <v>229</v>
      </c>
      <c r="B34" s="21" t="s">
        <v>104</v>
      </c>
      <c r="C34" s="52">
        <v>46150</v>
      </c>
      <c r="D34" s="52">
        <v>47370</v>
      </c>
      <c r="E34" s="52">
        <v>49740</v>
      </c>
      <c r="F34" s="52">
        <v>52730</v>
      </c>
      <c r="G34" s="52">
        <v>55890</v>
      </c>
      <c r="H34" s="52">
        <v>60480</v>
      </c>
      <c r="I34" s="45">
        <f t="shared" si="0"/>
        <v>14330</v>
      </c>
      <c r="J34" s="23">
        <f t="shared" si="1"/>
        <v>0.31050920910075841</v>
      </c>
      <c r="K34" s="46">
        <f t="shared" si="2"/>
        <v>2.7410518617385415E-2</v>
      </c>
    </row>
    <row r="35" spans="1:11" x14ac:dyDescent="0.25">
      <c r="A35" s="21" t="s">
        <v>229</v>
      </c>
      <c r="B35" s="21" t="s">
        <v>116</v>
      </c>
      <c r="C35" s="52">
        <v>34770</v>
      </c>
      <c r="D35" s="52">
        <v>36070</v>
      </c>
      <c r="E35" s="52">
        <v>37620</v>
      </c>
      <c r="F35" s="52">
        <v>38910</v>
      </c>
      <c r="G35" s="52">
        <v>40090</v>
      </c>
      <c r="H35" s="52">
        <v>42700</v>
      </c>
      <c r="I35" s="45">
        <f t="shared" si="0"/>
        <v>7930</v>
      </c>
      <c r="J35" s="23">
        <f t="shared" si="1"/>
        <v>0.22807017543859648</v>
      </c>
      <c r="K35" s="46">
        <f t="shared" si="2"/>
        <v>2.0756886210892223E-2</v>
      </c>
    </row>
    <row r="36" spans="1:11" x14ac:dyDescent="0.25">
      <c r="A36" s="21" t="s">
        <v>229</v>
      </c>
      <c r="B36" s="21" t="s">
        <v>105</v>
      </c>
      <c r="C36" s="52">
        <v>40500</v>
      </c>
      <c r="D36" s="52">
        <v>42020</v>
      </c>
      <c r="E36" s="52">
        <v>43640</v>
      </c>
      <c r="F36" s="52">
        <v>45520</v>
      </c>
      <c r="G36" s="52">
        <v>47820</v>
      </c>
      <c r="H36" s="52">
        <v>51390</v>
      </c>
      <c r="I36" s="45">
        <f t="shared" si="0"/>
        <v>10890</v>
      </c>
      <c r="J36" s="23">
        <f t="shared" si="1"/>
        <v>0.2688888888888889</v>
      </c>
      <c r="K36" s="46">
        <f t="shared" si="2"/>
        <v>2.4099984218526549E-2</v>
      </c>
    </row>
    <row r="37" spans="1:11" x14ac:dyDescent="0.25">
      <c r="A37" s="21" t="s">
        <v>229</v>
      </c>
      <c r="B37" s="21" t="s">
        <v>130</v>
      </c>
      <c r="C37" s="52">
        <v>36840</v>
      </c>
      <c r="D37" s="52">
        <v>39090</v>
      </c>
      <c r="E37" s="52">
        <v>40620</v>
      </c>
      <c r="F37" s="52">
        <v>42400</v>
      </c>
      <c r="G37" s="52">
        <v>45370</v>
      </c>
      <c r="H37" s="52">
        <v>49340</v>
      </c>
      <c r="I37" s="45">
        <f t="shared" si="0"/>
        <v>12500</v>
      </c>
      <c r="J37" s="23">
        <f t="shared" si="1"/>
        <v>0.33930510314875134</v>
      </c>
      <c r="K37" s="46">
        <f t="shared" si="2"/>
        <v>2.9646037195926178E-2</v>
      </c>
    </row>
    <row r="38" spans="1:11" x14ac:dyDescent="0.25">
      <c r="A38" s="21" t="s">
        <v>229</v>
      </c>
      <c r="B38" s="21" t="s">
        <v>106</v>
      </c>
      <c r="C38" s="52">
        <v>39140</v>
      </c>
      <c r="D38" s="52">
        <v>40210</v>
      </c>
      <c r="E38" s="52">
        <v>42630</v>
      </c>
      <c r="F38" s="52">
        <v>45530</v>
      </c>
      <c r="G38" s="52">
        <v>48250</v>
      </c>
      <c r="H38" s="52">
        <v>52110</v>
      </c>
      <c r="I38" s="45">
        <f t="shared" si="0"/>
        <v>12970</v>
      </c>
      <c r="J38" s="23">
        <f t="shared" si="1"/>
        <v>0.33137455288707207</v>
      </c>
      <c r="K38" s="46">
        <f t="shared" si="2"/>
        <v>2.9034712710358734E-2</v>
      </c>
    </row>
    <row r="39" spans="1:11" x14ac:dyDescent="0.25">
      <c r="A39" s="21" t="s">
        <v>229</v>
      </c>
      <c r="B39" s="21" t="s">
        <v>137</v>
      </c>
      <c r="C39" s="52">
        <v>41860</v>
      </c>
      <c r="D39" s="52">
        <v>42220</v>
      </c>
      <c r="E39" s="52">
        <v>42800</v>
      </c>
      <c r="F39" s="52">
        <v>45040</v>
      </c>
      <c r="G39" s="52">
        <v>47210</v>
      </c>
      <c r="H39" s="52">
        <v>51080</v>
      </c>
      <c r="I39" s="45">
        <f t="shared" si="0"/>
        <v>9220</v>
      </c>
      <c r="J39" s="23">
        <f t="shared" si="1"/>
        <v>0.22025800286669853</v>
      </c>
      <c r="K39" s="46">
        <f t="shared" si="2"/>
        <v>2.0105681675272047E-2</v>
      </c>
    </row>
    <row r="40" spans="1:11" x14ac:dyDescent="0.25">
      <c r="A40" s="21" t="s">
        <v>229</v>
      </c>
      <c r="B40" s="21" t="s">
        <v>85</v>
      </c>
      <c r="C40" s="52">
        <v>45220</v>
      </c>
      <c r="D40" s="52">
        <v>46210</v>
      </c>
      <c r="E40" s="52">
        <v>48710</v>
      </c>
      <c r="F40" s="52">
        <v>51040</v>
      </c>
      <c r="G40" s="52">
        <v>53950</v>
      </c>
      <c r="H40" s="52">
        <v>59270</v>
      </c>
      <c r="I40" s="45">
        <f t="shared" si="0"/>
        <v>14050</v>
      </c>
      <c r="J40" s="23">
        <f t="shared" si="1"/>
        <v>0.31070322865988503</v>
      </c>
      <c r="K40" s="46">
        <f t="shared" si="2"/>
        <v>2.7425728312627351E-2</v>
      </c>
    </row>
    <row r="41" spans="1:11" x14ac:dyDescent="0.25">
      <c r="A41" s="21" t="s">
        <v>229</v>
      </c>
      <c r="B41" s="21" t="s">
        <v>92</v>
      </c>
      <c r="C41" s="52">
        <v>51540</v>
      </c>
      <c r="D41" s="52">
        <v>52800</v>
      </c>
      <c r="E41" s="52">
        <v>54950</v>
      </c>
      <c r="F41" s="52">
        <v>56970</v>
      </c>
      <c r="G41" s="52">
        <v>59980</v>
      </c>
      <c r="H41" s="52">
        <v>67120</v>
      </c>
      <c r="I41" s="45">
        <f t="shared" si="0"/>
        <v>15580</v>
      </c>
      <c r="J41" s="23">
        <f t="shared" si="1"/>
        <v>0.30228948389600313</v>
      </c>
      <c r="K41" s="46">
        <f t="shared" si="2"/>
        <v>2.6764284079992651E-2</v>
      </c>
    </row>
    <row r="42" spans="1:11" x14ac:dyDescent="0.25">
      <c r="A42" s="21" t="s">
        <v>229</v>
      </c>
      <c r="B42" s="21" t="s">
        <v>124</v>
      </c>
      <c r="C42" s="52">
        <v>40790</v>
      </c>
      <c r="D42" s="52">
        <v>41470</v>
      </c>
      <c r="E42" s="52">
        <v>43170</v>
      </c>
      <c r="F42" s="52">
        <v>44840</v>
      </c>
      <c r="G42" s="52">
        <v>47040</v>
      </c>
      <c r="H42" s="52">
        <v>51860</v>
      </c>
      <c r="I42" s="45">
        <f t="shared" si="0"/>
        <v>11070</v>
      </c>
      <c r="J42" s="23">
        <f t="shared" si="1"/>
        <v>0.27139004658004412</v>
      </c>
      <c r="K42" s="46">
        <f t="shared" si="2"/>
        <v>2.4301669833405759E-2</v>
      </c>
    </row>
    <row r="43" spans="1:11" x14ac:dyDescent="0.25">
      <c r="A43" s="21" t="s">
        <v>229</v>
      </c>
      <c r="B43" s="21" t="s">
        <v>93</v>
      </c>
      <c r="C43" s="52">
        <v>52810</v>
      </c>
      <c r="D43" s="52">
        <v>54580</v>
      </c>
      <c r="E43" s="52">
        <v>57030</v>
      </c>
      <c r="F43" s="52">
        <v>60100</v>
      </c>
      <c r="G43" s="52">
        <v>63970</v>
      </c>
      <c r="H43" s="52">
        <v>70460</v>
      </c>
      <c r="I43" s="45">
        <f t="shared" ref="I43:I61" si="3">H43-C43</f>
        <v>17650</v>
      </c>
      <c r="J43" s="23">
        <f t="shared" ref="J43:J61" si="4">I43/C43</f>
        <v>0.33421700435523577</v>
      </c>
      <c r="K43" s="46">
        <f t="shared" ref="K43:K61" si="5">_xlfn.RRI(10,C43,H43)</f>
        <v>2.9254198269442977E-2</v>
      </c>
    </row>
    <row r="44" spans="1:11" x14ac:dyDescent="0.25">
      <c r="A44" s="21" t="s">
        <v>229</v>
      </c>
      <c r="B44" s="21" t="s">
        <v>117</v>
      </c>
      <c r="C44" s="52">
        <v>41250</v>
      </c>
      <c r="D44" s="52">
        <v>42420</v>
      </c>
      <c r="E44" s="52">
        <v>44170</v>
      </c>
      <c r="F44" s="52">
        <v>46080</v>
      </c>
      <c r="G44" s="52">
        <v>48550</v>
      </c>
      <c r="H44" s="52">
        <v>53100</v>
      </c>
      <c r="I44" s="45">
        <f t="shared" si="3"/>
        <v>11850</v>
      </c>
      <c r="J44" s="23">
        <f t="shared" si="4"/>
        <v>0.28727272727272729</v>
      </c>
      <c r="K44" s="46">
        <f t="shared" si="5"/>
        <v>2.5574128912439154E-2</v>
      </c>
    </row>
    <row r="45" spans="1:11" x14ac:dyDescent="0.25">
      <c r="A45" s="21" t="s">
        <v>229</v>
      </c>
      <c r="B45" s="21" t="s">
        <v>107</v>
      </c>
      <c r="C45" s="52">
        <v>38870</v>
      </c>
      <c r="D45" s="52">
        <v>42410</v>
      </c>
      <c r="E45" s="52">
        <v>45660</v>
      </c>
      <c r="F45" s="52">
        <v>48130</v>
      </c>
      <c r="G45" s="52">
        <v>50430</v>
      </c>
      <c r="H45" s="52">
        <v>53380</v>
      </c>
      <c r="I45" s="45">
        <f t="shared" si="3"/>
        <v>14510</v>
      </c>
      <c r="J45" s="23">
        <f t="shared" si="4"/>
        <v>0.3732956007203499</v>
      </c>
      <c r="K45" s="46">
        <f t="shared" si="5"/>
        <v>3.2229823969942784E-2</v>
      </c>
    </row>
    <row r="46" spans="1:11" x14ac:dyDescent="0.25">
      <c r="A46" s="21" t="s">
        <v>229</v>
      </c>
      <c r="B46" s="21" t="s">
        <v>99</v>
      </c>
      <c r="C46" s="52">
        <v>41590</v>
      </c>
      <c r="D46" s="52">
        <v>43170</v>
      </c>
      <c r="E46" s="52">
        <v>44750</v>
      </c>
      <c r="F46" s="52">
        <v>46950</v>
      </c>
      <c r="G46" s="52">
        <v>49430</v>
      </c>
      <c r="H46" s="52">
        <v>53170</v>
      </c>
      <c r="I46" s="45">
        <f t="shared" si="3"/>
        <v>11580</v>
      </c>
      <c r="J46" s="23">
        <f t="shared" si="4"/>
        <v>0.27843231546044722</v>
      </c>
      <c r="K46" s="46">
        <f t="shared" si="5"/>
        <v>2.4867624454095516E-2</v>
      </c>
    </row>
    <row r="47" spans="1:11" x14ac:dyDescent="0.25">
      <c r="A47" s="21" t="s">
        <v>229</v>
      </c>
      <c r="B47" s="21" t="s">
        <v>125</v>
      </c>
      <c r="C47" s="52">
        <v>38190</v>
      </c>
      <c r="D47" s="52">
        <v>39940</v>
      </c>
      <c r="E47" s="52">
        <v>41820</v>
      </c>
      <c r="F47" s="52">
        <v>43340</v>
      </c>
      <c r="G47" s="52">
        <v>45620</v>
      </c>
      <c r="H47" s="52">
        <v>48360</v>
      </c>
      <c r="I47" s="45">
        <f t="shared" si="3"/>
        <v>10170</v>
      </c>
      <c r="J47" s="23">
        <f t="shared" si="4"/>
        <v>0.26630007855459542</v>
      </c>
      <c r="K47" s="46">
        <f t="shared" si="5"/>
        <v>2.3890853390906353E-2</v>
      </c>
    </row>
    <row r="48" spans="1:11" x14ac:dyDescent="0.25">
      <c r="A48" s="21" t="s">
        <v>229</v>
      </c>
      <c r="B48" s="21" t="s">
        <v>138</v>
      </c>
      <c r="C48" s="52">
        <v>44290</v>
      </c>
      <c r="D48" s="52">
        <v>45780</v>
      </c>
      <c r="E48" s="52">
        <v>48100</v>
      </c>
      <c r="F48" s="52">
        <v>51010</v>
      </c>
      <c r="G48" s="52">
        <v>53890</v>
      </c>
      <c r="H48" s="52">
        <v>59070</v>
      </c>
      <c r="I48" s="45">
        <f t="shared" si="3"/>
        <v>14780</v>
      </c>
      <c r="J48" s="23">
        <f t="shared" si="4"/>
        <v>0.33370964100248363</v>
      </c>
      <c r="K48" s="46">
        <f t="shared" si="5"/>
        <v>2.9215052070477254E-2</v>
      </c>
    </row>
    <row r="49" spans="1:11" x14ac:dyDescent="0.25">
      <c r="A49" s="21" t="s">
        <v>229</v>
      </c>
      <c r="B49" s="21" t="s">
        <v>94</v>
      </c>
      <c r="C49" s="52">
        <v>44070</v>
      </c>
      <c r="D49" s="52">
        <v>45280</v>
      </c>
      <c r="E49" s="52">
        <v>46550</v>
      </c>
      <c r="F49" s="52">
        <v>48760</v>
      </c>
      <c r="G49" s="52">
        <v>51340</v>
      </c>
      <c r="H49" s="52">
        <v>55490</v>
      </c>
      <c r="I49" s="45">
        <f t="shared" si="3"/>
        <v>11420</v>
      </c>
      <c r="J49" s="23">
        <f t="shared" si="4"/>
        <v>0.25913319718629452</v>
      </c>
      <c r="K49" s="46">
        <f t="shared" si="5"/>
        <v>2.3309880457219823E-2</v>
      </c>
    </row>
    <row r="50" spans="1:11" x14ac:dyDescent="0.25">
      <c r="A50" s="21" t="s">
        <v>229</v>
      </c>
      <c r="B50" s="21" t="s">
        <v>86</v>
      </c>
      <c r="C50" s="52">
        <v>47390</v>
      </c>
      <c r="D50" s="52">
        <v>48820</v>
      </c>
      <c r="E50" s="52">
        <v>50780</v>
      </c>
      <c r="F50" s="52">
        <v>53110</v>
      </c>
      <c r="G50" s="52">
        <v>57220</v>
      </c>
      <c r="H50" s="52">
        <v>62120</v>
      </c>
      <c r="I50" s="45">
        <f t="shared" si="3"/>
        <v>14730</v>
      </c>
      <c r="J50" s="23">
        <f t="shared" si="4"/>
        <v>0.31082506857986919</v>
      </c>
      <c r="K50" s="46">
        <f t="shared" si="5"/>
        <v>2.7435278623455739E-2</v>
      </c>
    </row>
    <row r="51" spans="1:11" x14ac:dyDescent="0.25">
      <c r="A51" s="21" t="s">
        <v>229</v>
      </c>
      <c r="B51" s="21" t="s">
        <v>118</v>
      </c>
      <c r="C51" s="52">
        <v>38560</v>
      </c>
      <c r="D51" s="52">
        <v>38990</v>
      </c>
      <c r="E51" s="52">
        <v>40580</v>
      </c>
      <c r="F51" s="52">
        <v>42240</v>
      </c>
      <c r="G51" s="52">
        <v>44380</v>
      </c>
      <c r="H51" s="52">
        <v>47490</v>
      </c>
      <c r="I51" s="45">
        <f t="shared" si="3"/>
        <v>8930</v>
      </c>
      <c r="J51" s="23">
        <f t="shared" si="4"/>
        <v>0.23158713692946059</v>
      </c>
      <c r="K51" s="46">
        <f t="shared" si="5"/>
        <v>2.104883569932503E-2</v>
      </c>
    </row>
    <row r="52" spans="1:11" x14ac:dyDescent="0.25">
      <c r="A52" s="21" t="s">
        <v>229</v>
      </c>
      <c r="B52" s="21" t="s">
        <v>108</v>
      </c>
      <c r="C52" s="52">
        <v>35390</v>
      </c>
      <c r="D52" s="52">
        <v>36530</v>
      </c>
      <c r="E52" s="52">
        <v>38820</v>
      </c>
      <c r="F52" s="52">
        <v>40770</v>
      </c>
      <c r="G52" s="52">
        <v>42920</v>
      </c>
      <c r="H52" s="52">
        <v>46810</v>
      </c>
      <c r="I52" s="45">
        <f t="shared" si="3"/>
        <v>11420</v>
      </c>
      <c r="J52" s="23">
        <f t="shared" si="4"/>
        <v>0.32269002543091269</v>
      </c>
      <c r="K52" s="46">
        <f t="shared" si="5"/>
        <v>2.8361497101726751E-2</v>
      </c>
    </row>
    <row r="53" spans="1:11" x14ac:dyDescent="0.25">
      <c r="A53" s="21" t="s">
        <v>229</v>
      </c>
      <c r="B53" s="21" t="s">
        <v>119</v>
      </c>
      <c r="C53" s="52">
        <v>39130</v>
      </c>
      <c r="D53" s="52">
        <v>40200</v>
      </c>
      <c r="E53" s="52">
        <v>41300</v>
      </c>
      <c r="F53" s="52">
        <v>43550</v>
      </c>
      <c r="G53" s="52">
        <v>45650</v>
      </c>
      <c r="H53" s="52">
        <v>49330</v>
      </c>
      <c r="I53" s="45">
        <f t="shared" si="3"/>
        <v>10200</v>
      </c>
      <c r="J53" s="23">
        <f t="shared" si="4"/>
        <v>0.26066956299514438</v>
      </c>
      <c r="K53" s="46">
        <f t="shared" si="5"/>
        <v>2.3434673904875192E-2</v>
      </c>
    </row>
    <row r="54" spans="1:11" x14ac:dyDescent="0.25">
      <c r="A54" s="21" t="s">
        <v>229</v>
      </c>
      <c r="B54" s="21" t="s">
        <v>126</v>
      </c>
      <c r="C54" s="52">
        <v>43090</v>
      </c>
      <c r="D54" s="52">
        <v>44400</v>
      </c>
      <c r="E54" s="52">
        <v>46560</v>
      </c>
      <c r="F54" s="52">
        <v>48700</v>
      </c>
      <c r="G54" s="52">
        <v>50490</v>
      </c>
      <c r="H54" s="52">
        <v>54230</v>
      </c>
      <c r="I54" s="45">
        <f t="shared" si="3"/>
        <v>11140</v>
      </c>
      <c r="J54" s="23">
        <f t="shared" si="4"/>
        <v>0.25852866094221399</v>
      </c>
      <c r="K54" s="46">
        <f t="shared" si="5"/>
        <v>2.3260738586367458E-2</v>
      </c>
    </row>
    <row r="55" spans="1:11" x14ac:dyDescent="0.25">
      <c r="A55" s="21" t="s">
        <v>229</v>
      </c>
      <c r="B55" s="21" t="s">
        <v>131</v>
      </c>
      <c r="C55" s="52">
        <v>40950</v>
      </c>
      <c r="D55" s="52">
        <v>42740</v>
      </c>
      <c r="E55" s="52">
        <v>44130</v>
      </c>
      <c r="F55" s="52">
        <v>46460</v>
      </c>
      <c r="G55" s="52">
        <v>49420</v>
      </c>
      <c r="H55" s="52">
        <v>53400</v>
      </c>
      <c r="I55" s="45">
        <f t="shared" si="3"/>
        <v>12450</v>
      </c>
      <c r="J55" s="23">
        <f t="shared" si="4"/>
        <v>0.304029304029304</v>
      </c>
      <c r="K55" s="46">
        <f t="shared" si="5"/>
        <v>2.6901374346984142E-2</v>
      </c>
    </row>
    <row r="56" spans="1:11" x14ac:dyDescent="0.25">
      <c r="A56" s="21" t="s">
        <v>229</v>
      </c>
      <c r="B56" s="21" t="s">
        <v>87</v>
      </c>
      <c r="C56" s="52">
        <v>43080</v>
      </c>
      <c r="D56" s="52">
        <v>44060</v>
      </c>
      <c r="E56" s="52">
        <v>46060</v>
      </c>
      <c r="F56" s="52">
        <v>48840</v>
      </c>
      <c r="G56" s="52">
        <v>51120</v>
      </c>
      <c r="H56" s="52">
        <v>55450</v>
      </c>
      <c r="I56" s="45">
        <f t="shared" si="3"/>
        <v>12370</v>
      </c>
      <c r="J56" s="23">
        <f t="shared" si="4"/>
        <v>0.28714020427112347</v>
      </c>
      <c r="K56" s="46">
        <f t="shared" si="5"/>
        <v>2.5563570275108471E-2</v>
      </c>
    </row>
    <row r="57" spans="1:11" x14ac:dyDescent="0.25">
      <c r="A57" s="21" t="s">
        <v>229</v>
      </c>
      <c r="B57" s="21" t="s">
        <v>120</v>
      </c>
      <c r="C57" s="52">
        <v>48870</v>
      </c>
      <c r="D57" s="52">
        <v>50120</v>
      </c>
      <c r="E57" s="52">
        <v>51670</v>
      </c>
      <c r="F57" s="52">
        <v>53980</v>
      </c>
      <c r="G57" s="52">
        <v>56740</v>
      </c>
      <c r="H57" s="52">
        <v>62330</v>
      </c>
      <c r="I57" s="45">
        <f t="shared" si="3"/>
        <v>13460</v>
      </c>
      <c r="J57" s="23">
        <f t="shared" si="4"/>
        <v>0.2754245958665848</v>
      </c>
      <c r="K57" s="46">
        <f t="shared" si="5"/>
        <v>2.4626252054411157E-2</v>
      </c>
    </row>
    <row r="58" spans="1:11" x14ac:dyDescent="0.25">
      <c r="A58" s="21" t="s">
        <v>229</v>
      </c>
      <c r="B58" s="21" t="s">
        <v>139</v>
      </c>
      <c r="C58" s="52">
        <v>50280</v>
      </c>
      <c r="D58" s="52">
        <v>52090</v>
      </c>
      <c r="E58" s="52">
        <v>54010</v>
      </c>
      <c r="F58" s="52">
        <v>57480</v>
      </c>
      <c r="G58" s="52">
        <v>62020</v>
      </c>
      <c r="H58" s="52">
        <v>68740</v>
      </c>
      <c r="I58" s="45">
        <f t="shared" si="3"/>
        <v>18460</v>
      </c>
      <c r="J58" s="23">
        <f t="shared" si="4"/>
        <v>0.36714399363564043</v>
      </c>
      <c r="K58" s="46">
        <f t="shared" si="5"/>
        <v>3.1766507223501383E-2</v>
      </c>
    </row>
    <row r="59" spans="1:11" x14ac:dyDescent="0.25">
      <c r="A59" s="21" t="s">
        <v>229</v>
      </c>
      <c r="B59" s="21" t="s">
        <v>121</v>
      </c>
      <c r="C59" s="52">
        <v>36220</v>
      </c>
      <c r="D59" s="52">
        <v>37550</v>
      </c>
      <c r="E59" s="52">
        <v>39100</v>
      </c>
      <c r="F59" s="52">
        <v>41400</v>
      </c>
      <c r="G59" s="52">
        <v>43420</v>
      </c>
      <c r="H59" s="52">
        <v>46490</v>
      </c>
      <c r="I59" s="45">
        <f t="shared" si="3"/>
        <v>10270</v>
      </c>
      <c r="J59" s="23">
        <f t="shared" si="4"/>
        <v>0.28354500276090555</v>
      </c>
      <c r="K59" s="46">
        <f t="shared" si="5"/>
        <v>2.5276752232838984E-2</v>
      </c>
    </row>
    <row r="60" spans="1:11" x14ac:dyDescent="0.25">
      <c r="A60" s="21" t="s">
        <v>229</v>
      </c>
      <c r="B60" s="21" t="s">
        <v>100</v>
      </c>
      <c r="C60" s="52">
        <v>41420</v>
      </c>
      <c r="D60" s="52">
        <v>42310</v>
      </c>
      <c r="E60" s="52">
        <v>43930</v>
      </c>
      <c r="F60" s="52">
        <v>46270</v>
      </c>
      <c r="G60" s="52">
        <v>48850</v>
      </c>
      <c r="H60" s="52">
        <v>53120</v>
      </c>
      <c r="I60" s="45">
        <f t="shared" si="3"/>
        <v>11700</v>
      </c>
      <c r="J60" s="23">
        <f t="shared" si="4"/>
        <v>0.28247223563495893</v>
      </c>
      <c r="K60" s="46">
        <f t="shared" si="5"/>
        <v>2.519102893673586E-2</v>
      </c>
    </row>
    <row r="61" spans="1:11" x14ac:dyDescent="0.25">
      <c r="A61" s="21" t="s">
        <v>229</v>
      </c>
      <c r="B61" s="21" t="s">
        <v>132</v>
      </c>
      <c r="C61" s="52">
        <v>42510</v>
      </c>
      <c r="D61" s="52">
        <v>43770</v>
      </c>
      <c r="E61" s="52">
        <v>45850</v>
      </c>
      <c r="F61" s="52">
        <v>47650</v>
      </c>
      <c r="G61" s="52">
        <v>49760</v>
      </c>
      <c r="H61" s="52">
        <v>52110</v>
      </c>
      <c r="I61" s="45">
        <f t="shared" si="3"/>
        <v>9600</v>
      </c>
      <c r="J61" s="23">
        <f t="shared" si="4"/>
        <v>0.22582921665490474</v>
      </c>
      <c r="K61" s="46">
        <f t="shared" si="5"/>
        <v>2.057046733255441E-2</v>
      </c>
    </row>
  </sheetData>
  <autoFilter ref="A10:K61" xr:uid="{E1D3523A-A572-4E2D-AC6C-A73BDA7A6778}"/>
  <hyperlinks>
    <hyperlink ref="A4" r:id="rId1" xr:uid="{0FB5FAC7-2BC0-4FAB-91E7-B138433BD55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2DBD5-03E5-4C7E-8AFA-5454850350D5}">
  <sheetPr>
    <tabColor theme="2" tint="-9.9978637043366805E-2"/>
  </sheetPr>
  <dimension ref="B1:F18"/>
  <sheetViews>
    <sheetView zoomScale="90" zoomScaleNormal="90" workbookViewId="0">
      <selection activeCell="F11" sqref="F11"/>
    </sheetView>
  </sheetViews>
  <sheetFormatPr defaultColWidth="9.42578125" defaultRowHeight="15" x14ac:dyDescent="0.25"/>
  <cols>
    <col min="1" max="1" width="3.42578125" style="16" customWidth="1"/>
    <col min="2" max="2" width="8.42578125" style="16" customWidth="1"/>
    <col min="3" max="3" width="24.5703125" style="16" customWidth="1"/>
    <col min="4" max="4" width="97.28515625" style="16" customWidth="1"/>
    <col min="5" max="5" width="9.42578125" style="16"/>
    <col min="6" max="6" width="21.5703125" style="16" customWidth="1"/>
    <col min="7" max="16384" width="9.42578125" style="16"/>
  </cols>
  <sheetData>
    <row r="1" spans="2:6" ht="63.6" customHeight="1" x14ac:dyDescent="0.25"/>
    <row r="2" spans="2:6" ht="18.75" x14ac:dyDescent="0.3">
      <c r="B2" s="86" t="s">
        <v>2</v>
      </c>
      <c r="C2" s="86"/>
    </row>
    <row r="3" spans="2:6" ht="15.75" x14ac:dyDescent="0.25">
      <c r="B3" s="54" t="s">
        <v>5</v>
      </c>
      <c r="C3" s="54"/>
      <c r="F3" s="17"/>
    </row>
    <row r="5" spans="2:6" x14ac:dyDescent="0.25">
      <c r="B5" s="49" t="s">
        <v>6</v>
      </c>
      <c r="C5" s="49" t="s">
        <v>7</v>
      </c>
      <c r="D5" s="49" t="s">
        <v>8</v>
      </c>
    </row>
    <row r="6" spans="2:6" ht="149.44999999999999" customHeight="1" x14ac:dyDescent="0.25">
      <c r="B6" s="87">
        <v>11</v>
      </c>
      <c r="C6" s="88" t="s">
        <v>9</v>
      </c>
      <c r="D6" s="89" t="s">
        <v>10</v>
      </c>
    </row>
    <row r="7" spans="2:6" ht="117" customHeight="1" x14ac:dyDescent="0.25">
      <c r="B7" s="87">
        <v>12</v>
      </c>
      <c r="C7" s="88" t="s">
        <v>11</v>
      </c>
      <c r="D7" s="89" t="s">
        <v>10</v>
      </c>
    </row>
    <row r="8" spans="2:6" ht="81" customHeight="1" x14ac:dyDescent="0.25">
      <c r="B8" s="87">
        <v>13</v>
      </c>
      <c r="C8" s="88" t="s">
        <v>12</v>
      </c>
      <c r="D8" s="90" t="s">
        <v>13</v>
      </c>
    </row>
    <row r="9" spans="2:6" ht="94.15" customHeight="1" x14ac:dyDescent="0.25">
      <c r="B9" s="87">
        <v>14</v>
      </c>
      <c r="C9" s="88" t="s">
        <v>14</v>
      </c>
      <c r="D9" s="90" t="s">
        <v>15</v>
      </c>
    </row>
    <row r="10" spans="2:6" ht="94.15" customHeight="1" x14ac:dyDescent="0.25">
      <c r="B10" s="87">
        <v>16</v>
      </c>
      <c r="C10" s="88" t="s">
        <v>16</v>
      </c>
      <c r="D10" s="91" t="s">
        <v>17</v>
      </c>
    </row>
    <row r="11" spans="2:6" ht="105" x14ac:dyDescent="0.25">
      <c r="B11" s="87">
        <v>17</v>
      </c>
      <c r="C11" s="88" t="s">
        <v>18</v>
      </c>
      <c r="D11" s="91" t="s">
        <v>17</v>
      </c>
    </row>
    <row r="12" spans="2:6" ht="105" x14ac:dyDescent="0.25">
      <c r="B12" s="87">
        <v>18</v>
      </c>
      <c r="C12" s="88" t="s">
        <v>19</v>
      </c>
      <c r="D12" s="91" t="s">
        <v>17</v>
      </c>
    </row>
    <row r="13" spans="2:6" ht="82.15" customHeight="1" x14ac:dyDescent="0.25">
      <c r="B13" s="87">
        <v>19</v>
      </c>
      <c r="C13" s="88" t="s">
        <v>20</v>
      </c>
      <c r="D13" s="90" t="s">
        <v>21</v>
      </c>
    </row>
    <row r="14" spans="2:6" ht="75" x14ac:dyDescent="0.25">
      <c r="B14" s="87">
        <v>20</v>
      </c>
      <c r="C14" s="88" t="s">
        <v>22</v>
      </c>
      <c r="D14" s="90" t="s">
        <v>21</v>
      </c>
    </row>
    <row r="15" spans="2:6" ht="75" x14ac:dyDescent="0.25">
      <c r="B15" s="87">
        <v>21</v>
      </c>
      <c r="C15" s="88" t="s">
        <v>23</v>
      </c>
      <c r="D15" s="90" t="s">
        <v>21</v>
      </c>
    </row>
    <row r="16" spans="2:6" ht="66" customHeight="1" x14ac:dyDescent="0.25">
      <c r="B16" s="87">
        <v>22</v>
      </c>
      <c r="C16" s="88" t="s">
        <v>24</v>
      </c>
      <c r="D16" s="90" t="s">
        <v>25</v>
      </c>
    </row>
    <row r="17" spans="2:4" ht="43.9" customHeight="1" x14ac:dyDescent="0.25">
      <c r="B17" s="87">
        <v>23</v>
      </c>
      <c r="C17" s="88" t="s">
        <v>26</v>
      </c>
      <c r="D17" s="90" t="s">
        <v>27</v>
      </c>
    </row>
    <row r="18" spans="2:4" ht="43.9" customHeight="1" x14ac:dyDescent="0.25">
      <c r="B18" s="87">
        <v>24</v>
      </c>
      <c r="C18" s="88" t="s">
        <v>28</v>
      </c>
      <c r="D18" s="90" t="s">
        <v>27</v>
      </c>
    </row>
  </sheetData>
  <hyperlinks>
    <hyperlink ref="D10" r:id="rId1" display="https://www.cms.gov/Research-Statistics-Data-and-Systems/Statistics-Trends-and-Reports/NationalHealthExpendData/NationalHealthAccountsStateHealthAccountsResidence" xr:uid="{CD8C64C0-2C01-4FA8-95E3-8AECB0949FE7}"/>
    <hyperlink ref="D11" r:id="rId2" display="https://www.cms.gov/Research-Statistics-Data-and-Systems/Statistics-Trends-and-Reports/NationalHealthExpendData/NationalHealthAccountsStateHealthAccountsResidence" xr:uid="{665685F6-D324-4894-A897-44DC09F4543E}"/>
    <hyperlink ref="D12" r:id="rId3" display="https://www.cms.gov/Research-Statistics-Data-and-Systems/Statistics-Trends-and-Reports/NationalHealthExpendData/NationalHealthAccountsStateHealthAccountsResidence" xr:uid="{0C0849CA-497B-4D45-AC21-66BD9DBB2EC6}"/>
  </hyperlinks>
  <pageMargins left="0.7" right="0.7" top="0.75" bottom="0.75" header="0.3" footer="0.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CCD88-8029-4C06-A956-709CF4E602AB}">
  <dimension ref="A6:K162"/>
  <sheetViews>
    <sheetView workbookViewId="0">
      <selection activeCell="K8" sqref="K8"/>
    </sheetView>
  </sheetViews>
  <sheetFormatPr defaultColWidth="8.85546875" defaultRowHeight="15" x14ac:dyDescent="0.25"/>
  <cols>
    <col min="1" max="1" width="37.28515625" style="16" customWidth="1"/>
    <col min="2" max="2" width="20.28515625" style="16" customWidth="1"/>
    <col min="3" max="3" width="11.7109375" style="16" customWidth="1"/>
    <col min="4" max="4" width="11.42578125" style="16" customWidth="1"/>
    <col min="5" max="5" width="11.7109375" style="16" customWidth="1"/>
    <col min="6" max="7" width="12.7109375" style="16" customWidth="1"/>
    <col min="8" max="8" width="13.7109375" style="16" customWidth="1"/>
    <col min="9" max="9" width="21.7109375" style="16" customWidth="1"/>
    <col min="10" max="10" width="16.5703125" style="16" customWidth="1"/>
    <col min="11" max="11" width="25.28515625" style="16" customWidth="1"/>
    <col min="12" max="16384" width="8.85546875" style="16"/>
  </cols>
  <sheetData>
    <row r="6" spans="1:11" x14ac:dyDescent="0.25">
      <c r="A6" s="20" t="s">
        <v>223</v>
      </c>
      <c r="B6" s="64" t="s">
        <v>148</v>
      </c>
      <c r="C6" s="64">
        <v>2011</v>
      </c>
      <c r="D6" s="20">
        <v>2013</v>
      </c>
      <c r="E6" s="20">
        <v>2015</v>
      </c>
      <c r="F6" s="20">
        <v>2017</v>
      </c>
      <c r="G6" s="65">
        <v>2019</v>
      </c>
      <c r="H6" s="65">
        <v>2021</v>
      </c>
      <c r="I6" s="20" t="s">
        <v>224</v>
      </c>
      <c r="J6" s="20" t="s">
        <v>225</v>
      </c>
      <c r="K6" s="20" t="s">
        <v>226</v>
      </c>
    </row>
    <row r="7" spans="1:11" x14ac:dyDescent="0.25">
      <c r="A7" s="21" t="s">
        <v>227</v>
      </c>
      <c r="B7" s="63" t="s">
        <v>51</v>
      </c>
      <c r="C7" s="13">
        <v>15022</v>
      </c>
      <c r="D7" s="13">
        <v>16029</v>
      </c>
      <c r="E7" s="13">
        <v>17322</v>
      </c>
      <c r="F7" s="13">
        <v>18687</v>
      </c>
      <c r="G7" s="13">
        <v>20486</v>
      </c>
      <c r="H7" s="13">
        <v>21381</v>
      </c>
      <c r="I7" s="45">
        <v>6359</v>
      </c>
      <c r="J7" s="23">
        <v>0.42331247503661296</v>
      </c>
      <c r="K7" s="46">
        <v>3.5929082586464212E-2</v>
      </c>
    </row>
    <row r="8" spans="1:11" x14ac:dyDescent="0.25">
      <c r="A8" s="21" t="s">
        <v>227</v>
      </c>
      <c r="B8" s="63" t="s">
        <v>110</v>
      </c>
      <c r="C8" s="13">
        <v>12940</v>
      </c>
      <c r="D8" s="13">
        <v>13477</v>
      </c>
      <c r="E8" s="13">
        <v>15953</v>
      </c>
      <c r="F8" s="13">
        <v>16902</v>
      </c>
      <c r="G8" s="13">
        <v>17734</v>
      </c>
      <c r="H8" s="13">
        <v>19539</v>
      </c>
      <c r="I8" s="45">
        <v>6599</v>
      </c>
      <c r="J8" s="23">
        <v>0.50996908809891806</v>
      </c>
      <c r="K8" s="46">
        <v>4.2069789854394912E-2</v>
      </c>
    </row>
    <row r="9" spans="1:11" x14ac:dyDescent="0.25">
      <c r="A9" s="21" t="s">
        <v>227</v>
      </c>
      <c r="B9" s="63" t="s">
        <v>134</v>
      </c>
      <c r="C9" s="13">
        <v>16074</v>
      </c>
      <c r="D9" s="13">
        <v>20715</v>
      </c>
      <c r="E9" s="13">
        <v>21089</v>
      </c>
      <c r="F9" s="13">
        <v>22417</v>
      </c>
      <c r="G9" s="13">
        <v>22969</v>
      </c>
      <c r="H9" s="13">
        <v>23438</v>
      </c>
      <c r="I9" s="45">
        <v>7364</v>
      </c>
      <c r="J9" s="23">
        <v>0.45813114346149059</v>
      </c>
      <c r="K9" s="46">
        <v>3.8435815798850026E-2</v>
      </c>
    </row>
    <row r="10" spans="1:11" x14ac:dyDescent="0.25">
      <c r="A10" s="21" t="s">
        <v>227</v>
      </c>
      <c r="B10" s="63" t="s">
        <v>123</v>
      </c>
      <c r="C10" s="13">
        <v>14854</v>
      </c>
      <c r="D10" s="13">
        <v>15183</v>
      </c>
      <c r="E10" s="13">
        <v>16999</v>
      </c>
      <c r="F10" s="13">
        <v>18432</v>
      </c>
      <c r="G10" s="13">
        <v>19966</v>
      </c>
      <c r="H10" s="13">
        <v>20117</v>
      </c>
      <c r="I10" s="45">
        <v>5263</v>
      </c>
      <c r="J10" s="23">
        <v>0.35431533593644809</v>
      </c>
      <c r="K10" s="46">
        <v>3.0794231817937945E-2</v>
      </c>
    </row>
    <row r="11" spans="1:11" x14ac:dyDescent="0.25">
      <c r="A11" s="21" t="s">
        <v>227</v>
      </c>
      <c r="B11" s="63" t="s">
        <v>111</v>
      </c>
      <c r="C11" s="13">
        <v>12474</v>
      </c>
      <c r="D11" s="13">
        <v>13516</v>
      </c>
      <c r="E11" s="13">
        <v>14218</v>
      </c>
      <c r="F11" s="13">
        <v>16663</v>
      </c>
      <c r="G11" s="13">
        <v>17773</v>
      </c>
      <c r="H11" s="13">
        <v>18339</v>
      </c>
      <c r="I11" s="45">
        <v>5865</v>
      </c>
      <c r="J11" s="23">
        <v>0.47017797017797019</v>
      </c>
      <c r="K11" s="46">
        <v>3.9290580397894237E-2</v>
      </c>
    </row>
    <row r="12" spans="1:11" x14ac:dyDescent="0.25">
      <c r="A12" s="21" t="s">
        <v>227</v>
      </c>
      <c r="B12" s="63" t="s">
        <v>135</v>
      </c>
      <c r="C12" s="13">
        <v>15837</v>
      </c>
      <c r="D12" s="13">
        <v>16691</v>
      </c>
      <c r="E12" s="13">
        <v>18045</v>
      </c>
      <c r="F12" s="13">
        <v>18730</v>
      </c>
      <c r="G12" s="13">
        <v>20788</v>
      </c>
      <c r="H12" s="13">
        <v>21830</v>
      </c>
      <c r="I12" s="45">
        <v>5993</v>
      </c>
      <c r="J12" s="23">
        <v>0.37841762960156594</v>
      </c>
      <c r="K12" s="46">
        <v>3.2614173711312811E-2</v>
      </c>
    </row>
    <row r="13" spans="1:11" x14ac:dyDescent="0.25">
      <c r="A13" s="21" t="s">
        <v>227</v>
      </c>
      <c r="B13" s="63" t="s">
        <v>128</v>
      </c>
      <c r="C13" s="13">
        <v>14850</v>
      </c>
      <c r="D13" s="13">
        <v>16636</v>
      </c>
      <c r="E13" s="13">
        <v>16940</v>
      </c>
      <c r="F13" s="13">
        <v>19339</v>
      </c>
      <c r="G13" s="13">
        <v>20171</v>
      </c>
      <c r="H13" s="13">
        <v>20771</v>
      </c>
      <c r="I13" s="45">
        <v>5921</v>
      </c>
      <c r="J13" s="23">
        <v>0.3987205387205387</v>
      </c>
      <c r="K13" s="46">
        <v>3.4125137803697303E-2</v>
      </c>
    </row>
    <row r="14" spans="1:11" x14ac:dyDescent="0.25">
      <c r="A14" s="21" t="s">
        <v>227</v>
      </c>
      <c r="B14" s="63" t="s">
        <v>82</v>
      </c>
      <c r="C14" s="13">
        <v>16265</v>
      </c>
      <c r="D14" s="13">
        <v>16874</v>
      </c>
      <c r="E14" s="13">
        <v>18269</v>
      </c>
      <c r="F14" s="13">
        <v>20020</v>
      </c>
      <c r="G14" s="13">
        <v>21363</v>
      </c>
      <c r="H14" s="13">
        <v>24018</v>
      </c>
      <c r="I14" s="45">
        <v>7753</v>
      </c>
      <c r="J14" s="23">
        <v>0.47666769136181986</v>
      </c>
      <c r="K14" s="46">
        <v>3.9748439638399358E-2</v>
      </c>
    </row>
    <row r="15" spans="1:11" x14ac:dyDescent="0.25">
      <c r="A15" s="21" t="s">
        <v>227</v>
      </c>
      <c r="B15" s="63" t="s">
        <v>89</v>
      </c>
      <c r="C15" s="13">
        <v>16015</v>
      </c>
      <c r="D15" s="13">
        <v>16102</v>
      </c>
      <c r="E15" s="13">
        <v>18920</v>
      </c>
      <c r="F15" s="13">
        <v>19407</v>
      </c>
      <c r="G15" s="13">
        <v>20628</v>
      </c>
      <c r="H15" s="13">
        <v>22079</v>
      </c>
      <c r="I15" s="45">
        <v>6064</v>
      </c>
      <c r="J15" s="23">
        <v>0.37864502029347485</v>
      </c>
      <c r="K15" s="46">
        <v>3.2631206968687154E-2</v>
      </c>
    </row>
    <row r="16" spans="1:11" x14ac:dyDescent="0.25">
      <c r="A16" s="21" t="s">
        <v>227</v>
      </c>
      <c r="B16" s="63" t="s">
        <v>90</v>
      </c>
      <c r="C16" s="13">
        <v>16606</v>
      </c>
      <c r="D16" s="13">
        <v>17262</v>
      </c>
      <c r="E16" s="13">
        <v>19104</v>
      </c>
      <c r="F16" s="13">
        <v>20960</v>
      </c>
      <c r="G16" s="13">
        <v>22311</v>
      </c>
      <c r="H16" s="13">
        <v>24455</v>
      </c>
      <c r="I16" s="45">
        <v>7849</v>
      </c>
      <c r="J16" s="23">
        <v>0.47266048416235096</v>
      </c>
      <c r="K16" s="46">
        <v>3.9465939780456871E-2</v>
      </c>
    </row>
    <row r="17" spans="1:11" x14ac:dyDescent="0.25">
      <c r="A17" s="21" t="s">
        <v>227</v>
      </c>
      <c r="B17" s="63" t="s">
        <v>112</v>
      </c>
      <c r="C17" s="13">
        <v>14732</v>
      </c>
      <c r="D17" s="13">
        <v>16070</v>
      </c>
      <c r="E17" s="13">
        <v>16009</v>
      </c>
      <c r="F17" s="13">
        <v>17189</v>
      </c>
      <c r="G17" s="13">
        <v>20714</v>
      </c>
      <c r="H17" s="13">
        <v>21184</v>
      </c>
      <c r="I17" s="45">
        <v>6452</v>
      </c>
      <c r="J17" s="23">
        <v>0.43795818626120009</v>
      </c>
      <c r="K17" s="46">
        <v>3.6990137004873969E-2</v>
      </c>
    </row>
    <row r="18" spans="1:11" x14ac:dyDescent="0.25">
      <c r="A18" s="21" t="s">
        <v>227</v>
      </c>
      <c r="B18" s="63" t="s">
        <v>113</v>
      </c>
      <c r="C18" s="13">
        <v>13963</v>
      </c>
      <c r="D18" s="13">
        <v>14762</v>
      </c>
      <c r="E18" s="13">
        <v>17307</v>
      </c>
      <c r="F18" s="13">
        <v>17703</v>
      </c>
      <c r="G18" s="13">
        <v>19720</v>
      </c>
      <c r="H18" s="13">
        <v>22282</v>
      </c>
      <c r="I18" s="45">
        <v>8319</v>
      </c>
      <c r="J18" s="23">
        <v>0.59578887058655017</v>
      </c>
      <c r="K18" s="46">
        <v>4.7846201009832612E-2</v>
      </c>
    </row>
    <row r="19" spans="1:11" x14ac:dyDescent="0.25">
      <c r="A19" s="21" t="s">
        <v>227</v>
      </c>
      <c r="B19" s="63" t="s">
        <v>136</v>
      </c>
      <c r="C19" s="13">
        <v>13738</v>
      </c>
      <c r="D19" s="13">
        <v>14382</v>
      </c>
      <c r="E19" s="13">
        <v>15959</v>
      </c>
      <c r="F19" s="13">
        <v>18512</v>
      </c>
      <c r="G19" s="13">
        <v>19243</v>
      </c>
      <c r="H19" s="13">
        <v>18539</v>
      </c>
      <c r="I19" s="45">
        <v>4801</v>
      </c>
      <c r="J19" s="23">
        <v>0.34946862716552629</v>
      </c>
      <c r="K19" s="46">
        <v>3.0424744506041712E-2</v>
      </c>
    </row>
    <row r="20" spans="1:11" x14ac:dyDescent="0.25">
      <c r="A20" s="21" t="s">
        <v>227</v>
      </c>
      <c r="B20" s="63" t="s">
        <v>129</v>
      </c>
      <c r="C20" s="13">
        <v>13211</v>
      </c>
      <c r="D20" s="13">
        <v>14036</v>
      </c>
      <c r="E20" s="13">
        <v>16691</v>
      </c>
      <c r="F20" s="13">
        <v>17168</v>
      </c>
      <c r="G20" s="13">
        <v>19258</v>
      </c>
      <c r="H20" s="13">
        <v>19788</v>
      </c>
      <c r="I20" s="45">
        <v>6577</v>
      </c>
      <c r="J20" s="23">
        <v>0.49784270683521309</v>
      </c>
      <c r="K20" s="46">
        <v>4.1229876213953798E-2</v>
      </c>
    </row>
    <row r="21" spans="1:11" x14ac:dyDescent="0.25">
      <c r="A21" s="21" t="s">
        <v>227</v>
      </c>
      <c r="B21" s="63" t="s">
        <v>96</v>
      </c>
      <c r="C21" s="13">
        <v>15167</v>
      </c>
      <c r="D21" s="13">
        <v>16928</v>
      </c>
      <c r="E21" s="13">
        <v>17227</v>
      </c>
      <c r="F21" s="13">
        <v>19656</v>
      </c>
      <c r="G21" s="13">
        <v>20659</v>
      </c>
      <c r="H21" s="13">
        <v>20878</v>
      </c>
      <c r="I21" s="45">
        <v>5711</v>
      </c>
      <c r="J21" s="23">
        <v>0.37654117491923256</v>
      </c>
      <c r="K21" s="46">
        <v>3.2473516651290613E-2</v>
      </c>
    </row>
    <row r="22" spans="1:11" x14ac:dyDescent="0.25">
      <c r="A22" s="21" t="s">
        <v>227</v>
      </c>
      <c r="B22" s="63" t="s">
        <v>97</v>
      </c>
      <c r="C22" s="13">
        <v>14713</v>
      </c>
      <c r="D22" s="13">
        <v>15724</v>
      </c>
      <c r="E22" s="13">
        <v>17121</v>
      </c>
      <c r="F22" s="13">
        <v>18253</v>
      </c>
      <c r="G22" s="13">
        <v>21169</v>
      </c>
      <c r="H22" s="13">
        <v>21281</v>
      </c>
      <c r="I22" s="45">
        <v>6568</v>
      </c>
      <c r="J22" s="23">
        <v>0.44640793855773808</v>
      </c>
      <c r="K22" s="46">
        <v>3.7597889413112817E-2</v>
      </c>
    </row>
    <row r="23" spans="1:11" x14ac:dyDescent="0.25">
      <c r="A23" s="21" t="s">
        <v>227</v>
      </c>
      <c r="B23" s="63" t="s">
        <v>102</v>
      </c>
      <c r="C23" s="13">
        <v>13030</v>
      </c>
      <c r="D23" s="13">
        <v>14415</v>
      </c>
      <c r="E23" s="13">
        <v>16257</v>
      </c>
      <c r="F23" s="13">
        <v>17086</v>
      </c>
      <c r="G23" s="13">
        <v>18752</v>
      </c>
      <c r="H23" s="13">
        <v>20567</v>
      </c>
      <c r="I23" s="45">
        <v>7537</v>
      </c>
      <c r="J23" s="23">
        <v>0.57843438219493482</v>
      </c>
      <c r="K23" s="46">
        <v>4.6701034102802019E-2</v>
      </c>
    </row>
    <row r="24" spans="1:11" x14ac:dyDescent="0.25">
      <c r="A24" s="21" t="s">
        <v>227</v>
      </c>
      <c r="B24" s="63" t="s">
        <v>103</v>
      </c>
      <c r="C24" s="13">
        <v>14459</v>
      </c>
      <c r="D24" s="13">
        <v>15658</v>
      </c>
      <c r="E24" s="13">
        <v>16740</v>
      </c>
      <c r="F24" s="13">
        <v>18229</v>
      </c>
      <c r="G24" s="13">
        <v>18867</v>
      </c>
      <c r="H24" s="13">
        <v>19237</v>
      </c>
      <c r="I24" s="45">
        <v>4778</v>
      </c>
      <c r="J24" s="23">
        <v>0.33045162182723564</v>
      </c>
      <c r="K24" s="46">
        <v>2.8963356044317434E-2</v>
      </c>
    </row>
    <row r="25" spans="1:11" x14ac:dyDescent="0.25">
      <c r="A25" s="21" t="s">
        <v>227</v>
      </c>
      <c r="B25" s="63" t="s">
        <v>114</v>
      </c>
      <c r="C25" s="13">
        <v>15417</v>
      </c>
      <c r="D25" s="13">
        <v>15463</v>
      </c>
      <c r="E25" s="13">
        <v>16622</v>
      </c>
      <c r="F25" s="13">
        <v>16948</v>
      </c>
      <c r="G25" s="13">
        <v>20612</v>
      </c>
      <c r="H25" s="13">
        <v>21531</v>
      </c>
      <c r="I25" s="45">
        <v>6114</v>
      </c>
      <c r="J25" s="23">
        <v>0.39657520918466627</v>
      </c>
      <c r="K25" s="46">
        <v>3.3966416181508308E-2</v>
      </c>
    </row>
    <row r="26" spans="1:11" x14ac:dyDescent="0.25">
      <c r="A26" s="21" t="s">
        <v>227</v>
      </c>
      <c r="B26" s="63" t="s">
        <v>115</v>
      </c>
      <c r="C26" s="13">
        <v>13572</v>
      </c>
      <c r="D26" s="13">
        <v>15548</v>
      </c>
      <c r="E26" s="13">
        <v>17242</v>
      </c>
      <c r="F26" s="13">
        <v>17400</v>
      </c>
      <c r="G26" s="13">
        <v>19032</v>
      </c>
      <c r="H26" s="13">
        <v>19305</v>
      </c>
      <c r="I26" s="45">
        <v>5733</v>
      </c>
      <c r="J26" s="23">
        <v>0.42241379310344829</v>
      </c>
      <c r="K26" s="46">
        <v>3.5863655254788629E-2</v>
      </c>
    </row>
    <row r="27" spans="1:11" x14ac:dyDescent="0.25">
      <c r="A27" s="21" t="s">
        <v>227</v>
      </c>
      <c r="B27" s="63" t="s">
        <v>83</v>
      </c>
      <c r="C27" s="13">
        <v>15585</v>
      </c>
      <c r="D27" s="13">
        <v>16332</v>
      </c>
      <c r="E27" s="13">
        <v>16117</v>
      </c>
      <c r="F27" s="13">
        <v>17422</v>
      </c>
      <c r="G27" s="13">
        <v>20731</v>
      </c>
      <c r="H27" s="13">
        <v>21630</v>
      </c>
      <c r="I27" s="45">
        <v>6045</v>
      </c>
      <c r="J27" s="23">
        <v>0.38787295476419636</v>
      </c>
      <c r="K27" s="46">
        <v>3.3320323595192436E-2</v>
      </c>
    </row>
    <row r="28" spans="1:11" x14ac:dyDescent="0.25">
      <c r="A28" s="21" t="s">
        <v>227</v>
      </c>
      <c r="B28" s="63" t="s">
        <v>91</v>
      </c>
      <c r="C28" s="13">
        <v>15315</v>
      </c>
      <c r="D28" s="13">
        <v>15820</v>
      </c>
      <c r="E28" s="13">
        <v>17961</v>
      </c>
      <c r="F28" s="13">
        <v>18915</v>
      </c>
      <c r="G28" s="13">
        <v>20285</v>
      </c>
      <c r="H28" s="13">
        <v>21648</v>
      </c>
      <c r="I28" s="45">
        <v>6333</v>
      </c>
      <c r="J28" s="23">
        <v>0.41351616062683644</v>
      </c>
      <c r="K28" s="46">
        <v>3.5213859712564854E-2</v>
      </c>
    </row>
    <row r="29" spans="1:11" x14ac:dyDescent="0.25">
      <c r="A29" s="21" t="s">
        <v>227</v>
      </c>
      <c r="B29" s="63" t="s">
        <v>84</v>
      </c>
      <c r="C29" s="13">
        <v>16953</v>
      </c>
      <c r="D29" s="13">
        <v>17424</v>
      </c>
      <c r="E29" s="13">
        <v>18454</v>
      </c>
      <c r="F29" s="13">
        <v>21053</v>
      </c>
      <c r="G29" s="13">
        <v>21424</v>
      </c>
      <c r="H29" s="13">
        <v>22163</v>
      </c>
      <c r="I29" s="45">
        <v>5210</v>
      </c>
      <c r="J29" s="23">
        <v>0.30732023830590455</v>
      </c>
      <c r="K29" s="46">
        <v>2.7160236103840552E-2</v>
      </c>
    </row>
    <row r="30" spans="1:11" x14ac:dyDescent="0.25">
      <c r="A30" s="21" t="s">
        <v>227</v>
      </c>
      <c r="B30" s="63" t="s">
        <v>98</v>
      </c>
      <c r="C30" s="13">
        <v>14458</v>
      </c>
      <c r="D30" s="13">
        <v>15242</v>
      </c>
      <c r="E30" s="13">
        <v>15628</v>
      </c>
      <c r="F30" s="13">
        <v>18929</v>
      </c>
      <c r="G30" s="13">
        <v>20425</v>
      </c>
      <c r="H30" s="13">
        <v>20142</v>
      </c>
      <c r="I30" s="45">
        <v>5684</v>
      </c>
      <c r="J30" s="23">
        <v>0.39313874671462168</v>
      </c>
      <c r="K30" s="46">
        <v>3.3711712582501052E-2</v>
      </c>
    </row>
    <row r="31" spans="1:11" x14ac:dyDescent="0.25">
      <c r="A31" s="21" t="s">
        <v>227</v>
      </c>
      <c r="B31" s="63" t="s">
        <v>104</v>
      </c>
      <c r="C31" s="13">
        <v>15539</v>
      </c>
      <c r="D31" s="13">
        <v>14820</v>
      </c>
      <c r="E31" s="13">
        <v>16925</v>
      </c>
      <c r="F31" s="13">
        <v>18507</v>
      </c>
      <c r="G31" s="13">
        <v>20751</v>
      </c>
      <c r="H31" s="13">
        <v>21327</v>
      </c>
      <c r="I31" s="45">
        <v>5788</v>
      </c>
      <c r="J31" s="23">
        <v>0.37248214170796062</v>
      </c>
      <c r="K31" s="46">
        <v>3.2168664482112197E-2</v>
      </c>
    </row>
    <row r="32" spans="1:11" x14ac:dyDescent="0.25">
      <c r="A32" s="21" t="s">
        <v>227</v>
      </c>
      <c r="B32" s="63" t="s">
        <v>116</v>
      </c>
      <c r="C32" s="13">
        <v>13420</v>
      </c>
      <c r="D32" s="13">
        <v>14053</v>
      </c>
      <c r="E32" s="13">
        <v>16081</v>
      </c>
      <c r="F32" s="13">
        <v>17343</v>
      </c>
      <c r="G32" s="13">
        <v>17860</v>
      </c>
      <c r="H32" s="13">
        <v>20373</v>
      </c>
      <c r="I32" s="45">
        <v>6953</v>
      </c>
      <c r="J32" s="23">
        <v>0.51810730253353199</v>
      </c>
      <c r="K32" s="46">
        <v>4.2630072118118756E-2</v>
      </c>
    </row>
    <row r="33" spans="1:11" x14ac:dyDescent="0.25">
      <c r="A33" s="21" t="s">
        <v>227</v>
      </c>
      <c r="B33" s="63" t="s">
        <v>105</v>
      </c>
      <c r="C33" s="13">
        <v>13888</v>
      </c>
      <c r="D33" s="13">
        <v>15160</v>
      </c>
      <c r="E33" s="13">
        <v>16849</v>
      </c>
      <c r="F33" s="13">
        <v>18763</v>
      </c>
      <c r="G33" s="13">
        <v>19900</v>
      </c>
      <c r="H33" s="13">
        <v>21827</v>
      </c>
      <c r="I33" s="45">
        <v>7939</v>
      </c>
      <c r="J33" s="23">
        <v>0.57164458525345618</v>
      </c>
      <c r="K33" s="46">
        <v>4.6249911008434008E-2</v>
      </c>
    </row>
    <row r="34" spans="1:11" x14ac:dyDescent="0.25">
      <c r="A34" s="21" t="s">
        <v>227</v>
      </c>
      <c r="B34" s="63" t="s">
        <v>130</v>
      </c>
      <c r="C34" s="13">
        <v>14514</v>
      </c>
      <c r="D34" s="13">
        <v>15152</v>
      </c>
      <c r="E34" s="13">
        <v>17317</v>
      </c>
      <c r="F34" s="13">
        <v>17932</v>
      </c>
      <c r="G34" s="13">
        <v>20193</v>
      </c>
      <c r="H34" s="13">
        <v>20921</v>
      </c>
      <c r="I34" s="45">
        <v>6407</v>
      </c>
      <c r="J34" s="23">
        <v>0.44143585503651644</v>
      </c>
      <c r="K34" s="46">
        <v>3.7240658157523088E-2</v>
      </c>
    </row>
    <row r="35" spans="1:11" x14ac:dyDescent="0.25">
      <c r="A35" s="21" t="s">
        <v>227</v>
      </c>
      <c r="B35" s="63" t="s">
        <v>106</v>
      </c>
      <c r="C35" s="13">
        <v>13776</v>
      </c>
      <c r="D35" s="13">
        <v>14616</v>
      </c>
      <c r="E35" s="13">
        <v>16201</v>
      </c>
      <c r="F35" s="13">
        <v>18199</v>
      </c>
      <c r="G35" s="13">
        <v>19398</v>
      </c>
      <c r="H35" s="13">
        <v>21685</v>
      </c>
      <c r="I35" s="45">
        <v>7909</v>
      </c>
      <c r="J35" s="23">
        <v>0.57411440185830431</v>
      </c>
      <c r="K35" s="46">
        <v>4.641421150541114E-2</v>
      </c>
    </row>
    <row r="36" spans="1:11" x14ac:dyDescent="0.25">
      <c r="A36" s="21" t="s">
        <v>227</v>
      </c>
      <c r="B36" s="63" t="s">
        <v>137</v>
      </c>
      <c r="C36" s="13">
        <v>13633</v>
      </c>
      <c r="D36" s="13">
        <v>14682</v>
      </c>
      <c r="E36" s="13">
        <v>17434</v>
      </c>
      <c r="F36" s="13">
        <v>17221</v>
      </c>
      <c r="G36" s="13">
        <v>18720</v>
      </c>
      <c r="H36" s="13">
        <v>20103</v>
      </c>
      <c r="I36" s="45">
        <v>6470</v>
      </c>
      <c r="J36" s="23">
        <v>0.47458373065356119</v>
      </c>
      <c r="K36" s="46">
        <v>3.9601610924153485E-2</v>
      </c>
    </row>
    <row r="37" spans="1:11" x14ac:dyDescent="0.25">
      <c r="A37" s="21" t="s">
        <v>227</v>
      </c>
      <c r="B37" s="63" t="s">
        <v>85</v>
      </c>
      <c r="C37" s="13">
        <v>16902</v>
      </c>
      <c r="D37" s="13">
        <v>17024</v>
      </c>
      <c r="E37" s="13">
        <v>19208</v>
      </c>
      <c r="F37" s="13">
        <v>19230</v>
      </c>
      <c r="G37" s="13">
        <v>20078</v>
      </c>
      <c r="H37" s="13">
        <v>24297</v>
      </c>
      <c r="I37" s="45">
        <v>7395</v>
      </c>
      <c r="J37" s="23">
        <v>0.43752218672346466</v>
      </c>
      <c r="K37" s="46">
        <v>3.6958690407449923E-2</v>
      </c>
    </row>
    <row r="38" spans="1:11" x14ac:dyDescent="0.25">
      <c r="A38" s="21" t="s">
        <v>227</v>
      </c>
      <c r="B38" s="63" t="s">
        <v>92</v>
      </c>
      <c r="C38" s="13">
        <v>15589</v>
      </c>
      <c r="D38" s="13">
        <v>17396</v>
      </c>
      <c r="E38" s="13">
        <v>18280</v>
      </c>
      <c r="F38" s="13">
        <v>20669</v>
      </c>
      <c r="G38" s="13">
        <v>22060</v>
      </c>
      <c r="H38" s="13">
        <v>22094</v>
      </c>
      <c r="I38" s="45">
        <v>6505</v>
      </c>
      <c r="J38" s="23">
        <v>0.41728141638334726</v>
      </c>
      <c r="K38" s="46">
        <v>3.548928496906556E-2</v>
      </c>
    </row>
    <row r="39" spans="1:11" x14ac:dyDescent="0.25">
      <c r="A39" s="21" t="s">
        <v>227</v>
      </c>
      <c r="B39" s="63" t="s">
        <v>124</v>
      </c>
      <c r="C39" s="13">
        <v>15326</v>
      </c>
      <c r="D39" s="13">
        <v>15207</v>
      </c>
      <c r="E39" s="13">
        <v>17349</v>
      </c>
      <c r="F39" s="13">
        <v>18738</v>
      </c>
      <c r="G39" s="13">
        <v>19185</v>
      </c>
      <c r="H39" s="13">
        <v>20431</v>
      </c>
      <c r="I39" s="45">
        <v>5105</v>
      </c>
      <c r="J39" s="23">
        <v>0.33309408847709776</v>
      </c>
      <c r="K39" s="46">
        <v>2.9167540414059223E-2</v>
      </c>
    </row>
    <row r="40" spans="1:11" x14ac:dyDescent="0.25">
      <c r="A40" s="21" t="s">
        <v>227</v>
      </c>
      <c r="B40" s="63" t="s">
        <v>93</v>
      </c>
      <c r="C40" s="13">
        <v>16572</v>
      </c>
      <c r="D40" s="13">
        <v>17530</v>
      </c>
      <c r="E40" s="13">
        <v>19630</v>
      </c>
      <c r="F40" s="13">
        <v>21317</v>
      </c>
      <c r="G40" s="13">
        <v>22874</v>
      </c>
      <c r="H40" s="13">
        <v>23450</v>
      </c>
      <c r="I40" s="45">
        <v>6878</v>
      </c>
      <c r="J40" s="23">
        <v>0.41503741250301712</v>
      </c>
      <c r="K40" s="46">
        <v>3.5325217396801056E-2</v>
      </c>
    </row>
    <row r="41" spans="1:11" x14ac:dyDescent="0.25">
      <c r="A41" s="21" t="s">
        <v>227</v>
      </c>
      <c r="B41" s="63" t="s">
        <v>117</v>
      </c>
      <c r="C41" s="13">
        <v>14304</v>
      </c>
      <c r="D41" s="13">
        <v>15023</v>
      </c>
      <c r="E41" s="13">
        <v>17141</v>
      </c>
      <c r="F41" s="13">
        <v>18101</v>
      </c>
      <c r="G41" s="13">
        <v>19996</v>
      </c>
      <c r="H41" s="13">
        <v>22737</v>
      </c>
      <c r="I41" s="45">
        <v>8433</v>
      </c>
      <c r="J41" s="23">
        <v>0.58955536912751683</v>
      </c>
      <c r="K41" s="46">
        <v>4.7436168020381864E-2</v>
      </c>
    </row>
    <row r="42" spans="1:11" x14ac:dyDescent="0.25">
      <c r="A42" s="21" t="s">
        <v>227</v>
      </c>
      <c r="B42" s="63" t="s">
        <v>107</v>
      </c>
      <c r="C42" s="13">
        <v>13461</v>
      </c>
      <c r="D42" s="13">
        <v>14995</v>
      </c>
      <c r="E42" s="13">
        <v>16020</v>
      </c>
      <c r="F42" s="13">
        <v>17886</v>
      </c>
      <c r="G42" s="13">
        <v>18400</v>
      </c>
      <c r="H42" s="13">
        <v>20922</v>
      </c>
      <c r="I42" s="45">
        <v>7461</v>
      </c>
      <c r="J42" s="23">
        <v>0.55426788500111435</v>
      </c>
      <c r="K42" s="46">
        <v>4.5087341310899198E-2</v>
      </c>
    </row>
    <row r="43" spans="1:11" x14ac:dyDescent="0.25">
      <c r="A43" s="21" t="s">
        <v>227</v>
      </c>
      <c r="B43" s="63" t="s">
        <v>99</v>
      </c>
      <c r="C43" s="13">
        <v>14327</v>
      </c>
      <c r="D43" s="13">
        <v>15955</v>
      </c>
      <c r="E43" s="13">
        <v>16900</v>
      </c>
      <c r="F43" s="13">
        <v>18185</v>
      </c>
      <c r="G43" s="13">
        <v>19621</v>
      </c>
      <c r="H43" s="13">
        <v>21102</v>
      </c>
      <c r="I43" s="45">
        <v>6775</v>
      </c>
      <c r="J43" s="23">
        <v>0.47288336706917011</v>
      </c>
      <c r="K43" s="46">
        <v>3.9481670725600937E-2</v>
      </c>
    </row>
    <row r="44" spans="1:11" x14ac:dyDescent="0.25">
      <c r="A44" s="21" t="s">
        <v>227</v>
      </c>
      <c r="B44" s="63" t="s">
        <v>125</v>
      </c>
      <c r="C44" s="13">
        <v>13906</v>
      </c>
      <c r="D44" s="13">
        <v>15106</v>
      </c>
      <c r="E44" s="13">
        <v>16811</v>
      </c>
      <c r="F44" s="13">
        <v>18252</v>
      </c>
      <c r="G44" s="13">
        <v>19819</v>
      </c>
      <c r="H44" s="13">
        <v>20108</v>
      </c>
      <c r="I44" s="45">
        <v>6202</v>
      </c>
      <c r="J44" s="23">
        <v>0.44599453473320871</v>
      </c>
      <c r="K44" s="46">
        <v>3.7568229584515889E-2</v>
      </c>
    </row>
    <row r="45" spans="1:11" x14ac:dyDescent="0.25">
      <c r="A45" s="21" t="s">
        <v>227</v>
      </c>
      <c r="B45" s="63" t="s">
        <v>138</v>
      </c>
      <c r="C45" s="13">
        <v>14283</v>
      </c>
      <c r="D45" s="13">
        <v>15856</v>
      </c>
      <c r="E45" s="13">
        <v>17141</v>
      </c>
      <c r="F45" s="13">
        <v>17953</v>
      </c>
      <c r="G45" s="13">
        <v>19405</v>
      </c>
      <c r="H45" s="13">
        <v>20916</v>
      </c>
      <c r="I45" s="45">
        <v>6633</v>
      </c>
      <c r="J45" s="23">
        <v>0.46439823566477628</v>
      </c>
      <c r="K45" s="46">
        <v>3.8881277788383128E-2</v>
      </c>
    </row>
    <row r="46" spans="1:11" x14ac:dyDescent="0.25">
      <c r="A46" s="21" t="s">
        <v>227</v>
      </c>
      <c r="B46" s="63" t="s">
        <v>94</v>
      </c>
      <c r="C46" s="13">
        <v>15096</v>
      </c>
      <c r="D46" s="13">
        <v>16019</v>
      </c>
      <c r="E46" s="13">
        <v>17344</v>
      </c>
      <c r="F46" s="13">
        <v>18589</v>
      </c>
      <c r="G46" s="13">
        <v>20673</v>
      </c>
      <c r="H46" s="13">
        <v>21531</v>
      </c>
      <c r="I46" s="45">
        <v>6435</v>
      </c>
      <c r="J46" s="23">
        <v>0.42627186009538953</v>
      </c>
      <c r="K46" s="46">
        <v>3.6144274151056699E-2</v>
      </c>
    </row>
    <row r="47" spans="1:11" x14ac:dyDescent="0.25">
      <c r="A47" s="21" t="s">
        <v>227</v>
      </c>
      <c r="B47" s="63" t="s">
        <v>86</v>
      </c>
      <c r="C47" s="13">
        <v>15273</v>
      </c>
      <c r="D47" s="13">
        <v>16077</v>
      </c>
      <c r="E47" s="13">
        <v>17590</v>
      </c>
      <c r="F47" s="13">
        <v>18387</v>
      </c>
      <c r="G47" s="13">
        <v>20481</v>
      </c>
      <c r="H47" s="13">
        <v>22381</v>
      </c>
      <c r="I47" s="45">
        <v>7108</v>
      </c>
      <c r="J47" s="23">
        <v>0.46539645125384665</v>
      </c>
      <c r="K47" s="46">
        <v>3.8952072022872875E-2</v>
      </c>
    </row>
    <row r="48" spans="1:11" x14ac:dyDescent="0.25">
      <c r="A48" s="21" t="s">
        <v>227</v>
      </c>
      <c r="B48" s="63" t="s">
        <v>118</v>
      </c>
      <c r="C48" s="13">
        <v>15252</v>
      </c>
      <c r="D48" s="13">
        <v>15506</v>
      </c>
      <c r="E48" s="13">
        <v>16764</v>
      </c>
      <c r="F48" s="13">
        <v>18241</v>
      </c>
      <c r="G48" s="13">
        <v>20973</v>
      </c>
      <c r="H48" s="13">
        <v>19453</v>
      </c>
      <c r="I48" s="45">
        <v>4201</v>
      </c>
      <c r="J48" s="23">
        <v>0.27543928665093104</v>
      </c>
      <c r="K48" s="46">
        <v>2.4627432248468306E-2</v>
      </c>
    </row>
    <row r="49" spans="1:11" x14ac:dyDescent="0.25">
      <c r="A49" s="21" t="s">
        <v>227</v>
      </c>
      <c r="B49" s="63" t="s">
        <v>108</v>
      </c>
      <c r="C49" s="13">
        <v>14510</v>
      </c>
      <c r="D49" s="13">
        <v>15780</v>
      </c>
      <c r="E49" s="13">
        <v>16194</v>
      </c>
      <c r="F49" s="13">
        <v>17695</v>
      </c>
      <c r="G49" s="13">
        <v>20265</v>
      </c>
      <c r="H49" s="13">
        <v>21301</v>
      </c>
      <c r="I49" s="45">
        <v>6791</v>
      </c>
      <c r="J49" s="23">
        <v>0.46802205375603034</v>
      </c>
      <c r="K49" s="46">
        <v>3.9138074808444445E-2</v>
      </c>
    </row>
    <row r="50" spans="1:11" x14ac:dyDescent="0.25">
      <c r="A50" s="21" t="s">
        <v>227</v>
      </c>
      <c r="B50" s="63" t="s">
        <v>119</v>
      </c>
      <c r="C50" s="13">
        <v>13189</v>
      </c>
      <c r="D50" s="13">
        <v>15214</v>
      </c>
      <c r="E50" s="13">
        <v>15635</v>
      </c>
      <c r="F50" s="13">
        <v>17349</v>
      </c>
      <c r="G50" s="13">
        <v>18748</v>
      </c>
      <c r="H50" s="13">
        <v>19593</v>
      </c>
      <c r="I50" s="45">
        <v>6404</v>
      </c>
      <c r="J50" s="23">
        <v>0.48555614527257562</v>
      </c>
      <c r="K50" s="46">
        <v>4.0372602968738569E-2</v>
      </c>
    </row>
    <row r="51" spans="1:11" x14ac:dyDescent="0.25">
      <c r="A51" s="21" t="s">
        <v>227</v>
      </c>
      <c r="B51" s="63" t="s">
        <v>126</v>
      </c>
      <c r="C51" s="13">
        <v>14903</v>
      </c>
      <c r="D51" s="13">
        <v>16049</v>
      </c>
      <c r="E51" s="13">
        <v>17216</v>
      </c>
      <c r="F51" s="13">
        <v>18252</v>
      </c>
      <c r="G51" s="13">
        <v>20966</v>
      </c>
      <c r="H51" s="13">
        <v>21288</v>
      </c>
      <c r="I51" s="45">
        <v>6385</v>
      </c>
      <c r="J51" s="23">
        <v>0.42843722740387841</v>
      </c>
      <c r="K51" s="46">
        <v>3.6301474306548398E-2</v>
      </c>
    </row>
    <row r="52" spans="1:11" x14ac:dyDescent="0.25">
      <c r="A52" s="21" t="s">
        <v>227</v>
      </c>
      <c r="B52" s="63" t="s">
        <v>131</v>
      </c>
      <c r="C52" s="13">
        <v>13455</v>
      </c>
      <c r="D52" s="13">
        <v>15341</v>
      </c>
      <c r="E52" s="13">
        <v>15998</v>
      </c>
      <c r="F52" s="13">
        <v>16350</v>
      </c>
      <c r="G52" s="13">
        <v>18674</v>
      </c>
      <c r="H52" s="13">
        <v>19844</v>
      </c>
      <c r="I52" s="45">
        <v>6389</v>
      </c>
      <c r="J52" s="23">
        <v>0.474842066146414</v>
      </c>
      <c r="K52" s="46">
        <v>3.9619822492510171E-2</v>
      </c>
    </row>
    <row r="53" spans="1:11" x14ac:dyDescent="0.25">
      <c r="A53" s="21" t="s">
        <v>227</v>
      </c>
      <c r="B53" s="63" t="s">
        <v>87</v>
      </c>
      <c r="C53" s="13">
        <v>16273</v>
      </c>
      <c r="D53" s="13">
        <v>16311</v>
      </c>
      <c r="E53" s="13">
        <v>17835</v>
      </c>
      <c r="F53" s="13">
        <v>18552</v>
      </c>
      <c r="G53" s="13">
        <v>21419</v>
      </c>
      <c r="H53" s="13">
        <v>23447</v>
      </c>
      <c r="I53" s="45">
        <v>7174</v>
      </c>
      <c r="J53" s="23">
        <v>0.44085294659866037</v>
      </c>
      <c r="K53" s="46">
        <v>3.7198705101871621E-2</v>
      </c>
    </row>
    <row r="54" spans="1:11" x14ac:dyDescent="0.25">
      <c r="A54" s="21" t="s">
        <v>227</v>
      </c>
      <c r="B54" s="63" t="s">
        <v>120</v>
      </c>
      <c r="C54" s="13">
        <v>14822</v>
      </c>
      <c r="D54" s="13">
        <v>15917</v>
      </c>
      <c r="E54" s="13">
        <v>17566</v>
      </c>
      <c r="F54" s="13">
        <v>18264</v>
      </c>
      <c r="G54" s="13">
        <v>19865</v>
      </c>
      <c r="H54" s="13">
        <v>21348</v>
      </c>
      <c r="I54" s="45">
        <v>6526</v>
      </c>
      <c r="J54" s="23">
        <v>0.44029145864255836</v>
      </c>
      <c r="K54" s="46">
        <v>3.7158279274000394E-2</v>
      </c>
    </row>
    <row r="55" spans="1:11" x14ac:dyDescent="0.25">
      <c r="A55" s="21" t="s">
        <v>227</v>
      </c>
      <c r="B55" s="63" t="s">
        <v>139</v>
      </c>
      <c r="C55" s="13">
        <v>14559</v>
      </c>
      <c r="D55" s="13">
        <v>15721</v>
      </c>
      <c r="E55" s="13">
        <v>16627</v>
      </c>
      <c r="F55" s="13">
        <v>19472</v>
      </c>
      <c r="G55" s="13">
        <v>20033</v>
      </c>
      <c r="H55" s="13">
        <v>21914</v>
      </c>
      <c r="I55" s="45">
        <v>7355</v>
      </c>
      <c r="J55" s="23">
        <v>0.50518579572772859</v>
      </c>
      <c r="K55" s="46">
        <v>4.173921061859498E-2</v>
      </c>
    </row>
    <row r="56" spans="1:11" x14ac:dyDescent="0.25">
      <c r="A56" s="21" t="s">
        <v>227</v>
      </c>
      <c r="B56" s="63" t="s">
        <v>121</v>
      </c>
      <c r="C56" s="13">
        <v>15694</v>
      </c>
      <c r="D56" s="13">
        <v>17105</v>
      </c>
      <c r="E56" s="13">
        <v>18322</v>
      </c>
      <c r="F56" s="13">
        <v>20252</v>
      </c>
      <c r="G56" s="13">
        <v>20403</v>
      </c>
      <c r="H56" s="13">
        <v>23384</v>
      </c>
      <c r="I56" s="45">
        <v>7690</v>
      </c>
      <c r="J56" s="23">
        <v>0.48999617688288516</v>
      </c>
      <c r="K56" s="46">
        <v>4.0683132209560435E-2</v>
      </c>
    </row>
    <row r="57" spans="1:11" x14ac:dyDescent="0.25">
      <c r="A57" s="21" t="s">
        <v>227</v>
      </c>
      <c r="B57" s="63" t="s">
        <v>100</v>
      </c>
      <c r="C57" s="13">
        <v>15505</v>
      </c>
      <c r="D57" s="13">
        <v>16665</v>
      </c>
      <c r="E57" s="13">
        <v>17662</v>
      </c>
      <c r="F57" s="13">
        <v>18785</v>
      </c>
      <c r="G57" s="13">
        <v>20345</v>
      </c>
      <c r="H57" s="13">
        <v>21166</v>
      </c>
      <c r="I57" s="45">
        <v>5661</v>
      </c>
      <c r="J57" s="23">
        <v>0.36510802966784905</v>
      </c>
      <c r="K57" s="46">
        <v>3.1612752498145769E-2</v>
      </c>
    </row>
    <row r="58" spans="1:11" x14ac:dyDescent="0.25">
      <c r="A58" s="21" t="s">
        <v>227</v>
      </c>
      <c r="B58" s="63" t="s">
        <v>132</v>
      </c>
      <c r="C58" s="13">
        <v>14779</v>
      </c>
      <c r="D58" s="13">
        <v>17130</v>
      </c>
      <c r="E58" s="13">
        <v>17015</v>
      </c>
      <c r="F58" s="13">
        <v>21355</v>
      </c>
      <c r="G58" s="13">
        <v>19925</v>
      </c>
      <c r="H58" s="13">
        <v>22390</v>
      </c>
      <c r="I58" s="45">
        <v>7611</v>
      </c>
      <c r="J58" s="23">
        <v>0.51498748223831115</v>
      </c>
      <c r="K58" s="46">
        <v>4.2415605688454372E-2</v>
      </c>
    </row>
    <row r="59" spans="1:11" x14ac:dyDescent="0.25">
      <c r="A59" s="21" t="s">
        <v>230</v>
      </c>
      <c r="B59" s="63" t="s">
        <v>51</v>
      </c>
      <c r="C59" s="45">
        <v>17242</v>
      </c>
      <c r="D59" s="45">
        <v>18520</v>
      </c>
      <c r="E59" s="45">
        <v>20193</v>
      </c>
      <c r="F59" s="45">
        <v>22083</v>
      </c>
      <c r="G59" s="45">
        <v>24141</v>
      </c>
      <c r="H59" s="45">
        <v>25249</v>
      </c>
      <c r="I59" s="45">
        <v>8007</v>
      </c>
      <c r="J59" s="23">
        <v>0.4643892819858485</v>
      </c>
      <c r="K59" s="46">
        <v>3.8880642589925962E-2</v>
      </c>
    </row>
    <row r="60" spans="1:11" x14ac:dyDescent="0.25">
      <c r="A60" s="21" t="s">
        <v>230</v>
      </c>
      <c r="B60" s="63" t="s">
        <v>110</v>
      </c>
      <c r="C60" s="45">
        <v>14432</v>
      </c>
      <c r="D60" s="45">
        <v>15088</v>
      </c>
      <c r="E60" s="45">
        <v>17728</v>
      </c>
      <c r="F60" s="45">
        <v>19140</v>
      </c>
      <c r="G60" s="45">
        <v>20763</v>
      </c>
      <c r="H60" s="45">
        <v>22905</v>
      </c>
      <c r="I60" s="45">
        <v>8473</v>
      </c>
      <c r="J60" s="23">
        <v>0.58709811529933487</v>
      </c>
      <c r="K60" s="46">
        <v>4.7274134737495199E-2</v>
      </c>
    </row>
    <row r="61" spans="1:11" x14ac:dyDescent="0.25">
      <c r="A61" s="21" t="s">
        <v>230</v>
      </c>
      <c r="B61" s="63" t="s">
        <v>134</v>
      </c>
      <c r="C61" s="45">
        <v>18065</v>
      </c>
      <c r="D61" s="45">
        <v>23010</v>
      </c>
      <c r="E61" s="45">
        <v>23718</v>
      </c>
      <c r="F61" s="45">
        <v>25669</v>
      </c>
      <c r="G61" s="45">
        <v>26595</v>
      </c>
      <c r="H61" s="45">
        <v>26865</v>
      </c>
      <c r="I61" s="45">
        <v>8800</v>
      </c>
      <c r="J61" s="23">
        <v>0.48712980902297259</v>
      </c>
      <c r="K61" s="46">
        <v>4.0482758128238983E-2</v>
      </c>
    </row>
    <row r="62" spans="1:11" x14ac:dyDescent="0.25">
      <c r="A62" s="21" t="s">
        <v>230</v>
      </c>
      <c r="B62" s="63" t="s">
        <v>123</v>
      </c>
      <c r="C62" s="45">
        <v>17360</v>
      </c>
      <c r="D62" s="45">
        <v>17948</v>
      </c>
      <c r="E62" s="45">
        <v>20004</v>
      </c>
      <c r="F62" s="45">
        <v>21915</v>
      </c>
      <c r="G62" s="45">
        <v>23983</v>
      </c>
      <c r="H62" s="45">
        <v>24374</v>
      </c>
      <c r="I62" s="45">
        <v>7014</v>
      </c>
      <c r="J62" s="23">
        <v>0.40403225806451615</v>
      </c>
      <c r="K62" s="46">
        <v>3.4517183098168536E-2</v>
      </c>
    </row>
    <row r="63" spans="1:11" x14ac:dyDescent="0.25">
      <c r="A63" s="21" t="s">
        <v>230</v>
      </c>
      <c r="B63" s="63" t="s">
        <v>111</v>
      </c>
      <c r="C63" s="45">
        <v>14605</v>
      </c>
      <c r="D63" s="45">
        <v>15452</v>
      </c>
      <c r="E63" s="45">
        <v>16846</v>
      </c>
      <c r="F63" s="45">
        <v>19870</v>
      </c>
      <c r="G63" s="45">
        <v>21359</v>
      </c>
      <c r="H63" s="45">
        <v>21944</v>
      </c>
      <c r="I63" s="45">
        <v>7339</v>
      </c>
      <c r="J63" s="23">
        <v>0.50249914412872299</v>
      </c>
      <c r="K63" s="46">
        <v>4.1553117917684901E-2</v>
      </c>
    </row>
    <row r="64" spans="1:11" x14ac:dyDescent="0.25">
      <c r="A64" s="21" t="s">
        <v>230</v>
      </c>
      <c r="B64" s="63" t="s">
        <v>135</v>
      </c>
      <c r="C64" s="45">
        <v>17852</v>
      </c>
      <c r="D64" s="45">
        <v>19077</v>
      </c>
      <c r="E64" s="45">
        <v>20744</v>
      </c>
      <c r="F64" s="45">
        <v>21914</v>
      </c>
      <c r="G64" s="45">
        <v>24117</v>
      </c>
      <c r="H64" s="45">
        <v>25473</v>
      </c>
      <c r="I64" s="45">
        <v>7621</v>
      </c>
      <c r="J64" s="23">
        <v>0.42689894689670627</v>
      </c>
      <c r="K64" s="46">
        <v>3.6189821139572365E-2</v>
      </c>
    </row>
    <row r="65" spans="1:11" x14ac:dyDescent="0.25">
      <c r="A65" s="21" t="s">
        <v>230</v>
      </c>
      <c r="B65" s="63" t="s">
        <v>128</v>
      </c>
      <c r="C65" s="45">
        <v>17464</v>
      </c>
      <c r="D65" s="45">
        <v>19390</v>
      </c>
      <c r="E65" s="45">
        <v>20030</v>
      </c>
      <c r="F65" s="45">
        <v>23060</v>
      </c>
      <c r="G65" s="45">
        <v>23640</v>
      </c>
      <c r="H65" s="45">
        <v>25455</v>
      </c>
      <c r="I65" s="45">
        <v>7991</v>
      </c>
      <c r="J65" s="23">
        <v>0.45756985799358679</v>
      </c>
      <c r="K65" s="46">
        <v>3.8395835861296801E-2</v>
      </c>
    </row>
    <row r="66" spans="1:11" x14ac:dyDescent="0.25">
      <c r="A66" s="21" t="s">
        <v>230</v>
      </c>
      <c r="B66" s="63" t="s">
        <v>82</v>
      </c>
      <c r="C66" s="45">
        <v>18880</v>
      </c>
      <c r="D66" s="45">
        <v>19860</v>
      </c>
      <c r="E66" s="45">
        <v>21847</v>
      </c>
      <c r="F66" s="45">
        <v>24028</v>
      </c>
      <c r="G66" s="45">
        <v>25562</v>
      </c>
      <c r="H66" s="45">
        <v>28454</v>
      </c>
      <c r="I66" s="45">
        <v>9574</v>
      </c>
      <c r="J66" s="23">
        <v>0.50709745762711866</v>
      </c>
      <c r="K66" s="46">
        <v>4.1871441198876314E-2</v>
      </c>
    </row>
    <row r="67" spans="1:11" x14ac:dyDescent="0.25">
      <c r="A67" s="21" t="s">
        <v>230</v>
      </c>
      <c r="B67" s="63" t="s">
        <v>89</v>
      </c>
      <c r="C67" s="45">
        <v>18078</v>
      </c>
      <c r="D67" s="45">
        <v>18442</v>
      </c>
      <c r="E67" s="45">
        <v>20954</v>
      </c>
      <c r="F67" s="45">
        <v>23083</v>
      </c>
      <c r="G67" s="45">
        <v>23630</v>
      </c>
      <c r="H67" s="45">
        <v>25599</v>
      </c>
      <c r="I67" s="45">
        <v>7521</v>
      </c>
      <c r="J67" s="23">
        <v>0.41603053435114506</v>
      </c>
      <c r="K67" s="46">
        <v>3.5397857137310806E-2</v>
      </c>
    </row>
    <row r="68" spans="1:11" x14ac:dyDescent="0.25">
      <c r="A68" s="21" t="s">
        <v>230</v>
      </c>
      <c r="B68" s="63" t="s">
        <v>90</v>
      </c>
      <c r="C68" s="45">
        <v>18241</v>
      </c>
      <c r="D68" s="45">
        <v>19087</v>
      </c>
      <c r="E68" s="45">
        <v>21080</v>
      </c>
      <c r="F68" s="45">
        <v>23531</v>
      </c>
      <c r="G68" s="45">
        <v>24990</v>
      </c>
      <c r="H68" s="45">
        <v>27453</v>
      </c>
      <c r="I68" s="45">
        <v>9212</v>
      </c>
      <c r="J68" s="23">
        <v>0.50501617235897156</v>
      </c>
      <c r="K68" s="46">
        <v>4.1727470388496002E-2</v>
      </c>
    </row>
    <row r="69" spans="1:11" x14ac:dyDescent="0.25">
      <c r="A69" s="21" t="s">
        <v>230</v>
      </c>
      <c r="B69" s="63" t="s">
        <v>112</v>
      </c>
      <c r="C69" s="45">
        <v>17093</v>
      </c>
      <c r="D69" s="45">
        <v>18712</v>
      </c>
      <c r="E69" s="45">
        <v>19259</v>
      </c>
      <c r="F69" s="45">
        <v>21233</v>
      </c>
      <c r="G69" s="45">
        <v>24346</v>
      </c>
      <c r="H69" s="45">
        <v>25241</v>
      </c>
      <c r="I69" s="45">
        <v>8148</v>
      </c>
      <c r="J69" s="23">
        <v>0.4766863628385889</v>
      </c>
      <c r="K69" s="46">
        <v>3.9749754323381348E-2</v>
      </c>
    </row>
    <row r="70" spans="1:11" x14ac:dyDescent="0.25">
      <c r="A70" s="21" t="s">
        <v>230</v>
      </c>
      <c r="B70" s="63" t="s">
        <v>113</v>
      </c>
      <c r="C70" s="45">
        <v>16341</v>
      </c>
      <c r="D70" s="45">
        <v>17410</v>
      </c>
      <c r="E70" s="45">
        <v>20452</v>
      </c>
      <c r="F70" s="45">
        <v>21438</v>
      </c>
      <c r="G70" s="45">
        <v>23379</v>
      </c>
      <c r="H70" s="45">
        <v>26635</v>
      </c>
      <c r="I70" s="45">
        <v>10294</v>
      </c>
      <c r="J70" s="23">
        <v>0.62994920751483996</v>
      </c>
      <c r="K70" s="46">
        <v>5.006795941770692E-2</v>
      </c>
    </row>
    <row r="71" spans="1:11" x14ac:dyDescent="0.25">
      <c r="A71" s="21" t="s">
        <v>230</v>
      </c>
      <c r="B71" s="63" t="s">
        <v>136</v>
      </c>
      <c r="C71" s="45">
        <v>15647</v>
      </c>
      <c r="D71" s="45">
        <v>16288</v>
      </c>
      <c r="E71" s="45">
        <v>18234</v>
      </c>
      <c r="F71" s="45">
        <v>20331</v>
      </c>
      <c r="G71" s="45">
        <v>21862</v>
      </c>
      <c r="H71" s="45">
        <v>21109</v>
      </c>
      <c r="I71" s="45">
        <v>5462</v>
      </c>
      <c r="J71" s="23">
        <v>0.34907650028759507</v>
      </c>
      <c r="K71" s="46">
        <v>3.0394798638883724E-2</v>
      </c>
    </row>
    <row r="72" spans="1:11" x14ac:dyDescent="0.25">
      <c r="A72" s="21" t="s">
        <v>230</v>
      </c>
      <c r="B72" s="63" t="s">
        <v>129</v>
      </c>
      <c r="C72" s="45">
        <v>15318</v>
      </c>
      <c r="D72" s="45">
        <v>16257</v>
      </c>
      <c r="E72" s="45">
        <v>19514</v>
      </c>
      <c r="F72" s="45">
        <v>19993</v>
      </c>
      <c r="G72" s="45">
        <v>22757</v>
      </c>
      <c r="H72" s="45">
        <v>23433</v>
      </c>
      <c r="I72" s="45">
        <v>8115</v>
      </c>
      <c r="J72" s="23">
        <v>0.52976889933411675</v>
      </c>
      <c r="K72" s="46">
        <v>4.342823079462188E-2</v>
      </c>
    </row>
    <row r="73" spans="1:11" x14ac:dyDescent="0.25">
      <c r="A73" s="21" t="s">
        <v>230</v>
      </c>
      <c r="B73" s="63" t="s">
        <v>96</v>
      </c>
      <c r="C73" s="45">
        <v>17283</v>
      </c>
      <c r="D73" s="45">
        <v>19512</v>
      </c>
      <c r="E73" s="45">
        <v>19930</v>
      </c>
      <c r="F73" s="45">
        <v>22704</v>
      </c>
      <c r="G73" s="45">
        <v>24508</v>
      </c>
      <c r="H73" s="45">
        <v>24523</v>
      </c>
      <c r="I73" s="45">
        <v>7240</v>
      </c>
      <c r="J73" s="23">
        <v>0.41890875426719898</v>
      </c>
      <c r="K73" s="46">
        <v>3.5608119582788422E-2</v>
      </c>
    </row>
    <row r="74" spans="1:11" x14ac:dyDescent="0.25">
      <c r="A74" s="21" t="s">
        <v>230</v>
      </c>
      <c r="B74" s="63" t="s">
        <v>97</v>
      </c>
      <c r="C74" s="45">
        <v>16837</v>
      </c>
      <c r="D74" s="45">
        <v>18354</v>
      </c>
      <c r="E74" s="45">
        <v>20296</v>
      </c>
      <c r="F74" s="45">
        <v>22273</v>
      </c>
      <c r="G74" s="45">
        <v>25106</v>
      </c>
      <c r="H74" s="45">
        <v>25521</v>
      </c>
      <c r="I74" s="45">
        <v>8684</v>
      </c>
      <c r="J74" s="23">
        <v>0.5157688424303617</v>
      </c>
      <c r="K74" s="46">
        <v>4.2469356171021211E-2</v>
      </c>
    </row>
    <row r="75" spans="1:11" x14ac:dyDescent="0.25">
      <c r="A75" s="21" t="s">
        <v>230</v>
      </c>
      <c r="B75" s="63" t="s">
        <v>102</v>
      </c>
      <c r="C75" s="45">
        <v>15526</v>
      </c>
      <c r="D75" s="45">
        <v>16978</v>
      </c>
      <c r="E75" s="45">
        <v>19551</v>
      </c>
      <c r="F75" s="45">
        <v>20513</v>
      </c>
      <c r="G75" s="45">
        <v>22816</v>
      </c>
      <c r="H75" s="45">
        <v>24269</v>
      </c>
      <c r="I75" s="45">
        <v>8743</v>
      </c>
      <c r="J75" s="23">
        <v>0.56311992786293963</v>
      </c>
      <c r="K75" s="46">
        <v>4.5681031336196387E-2</v>
      </c>
    </row>
    <row r="76" spans="1:11" x14ac:dyDescent="0.25">
      <c r="A76" s="21" t="s">
        <v>230</v>
      </c>
      <c r="B76" s="63" t="s">
        <v>103</v>
      </c>
      <c r="C76" s="45">
        <v>16826</v>
      </c>
      <c r="D76" s="45">
        <v>18108</v>
      </c>
      <c r="E76" s="45">
        <v>18982</v>
      </c>
      <c r="F76" s="45">
        <v>21679</v>
      </c>
      <c r="G76" s="45">
        <v>22474</v>
      </c>
      <c r="H76" s="45">
        <v>22838</v>
      </c>
      <c r="I76" s="45">
        <v>6012</v>
      </c>
      <c r="J76" s="23">
        <v>0.3573041721145846</v>
      </c>
      <c r="K76" s="46">
        <v>3.1021492017254682E-2</v>
      </c>
    </row>
    <row r="77" spans="1:11" x14ac:dyDescent="0.25">
      <c r="A77" s="21" t="s">
        <v>230</v>
      </c>
      <c r="B77" s="63" t="s">
        <v>114</v>
      </c>
      <c r="C77" s="45">
        <v>17556</v>
      </c>
      <c r="D77" s="45">
        <v>18172</v>
      </c>
      <c r="E77" s="45">
        <v>19280</v>
      </c>
      <c r="F77" s="45">
        <v>20465</v>
      </c>
      <c r="G77" s="45">
        <v>24410</v>
      </c>
      <c r="H77" s="45">
        <v>25397</v>
      </c>
      <c r="I77" s="45">
        <v>7841</v>
      </c>
      <c r="J77" s="23">
        <v>0.44662793347003871</v>
      </c>
      <c r="K77" s="46">
        <v>3.7613669929016158E-2</v>
      </c>
    </row>
    <row r="78" spans="1:11" x14ac:dyDescent="0.25">
      <c r="A78" s="21" t="s">
        <v>230</v>
      </c>
      <c r="B78" s="63" t="s">
        <v>115</v>
      </c>
      <c r="C78" s="45">
        <v>16075</v>
      </c>
      <c r="D78" s="45">
        <v>18096</v>
      </c>
      <c r="E78" s="45">
        <v>19870</v>
      </c>
      <c r="F78" s="45">
        <v>20160</v>
      </c>
      <c r="G78" s="45">
        <v>23331</v>
      </c>
      <c r="H78" s="45">
        <v>23593</v>
      </c>
      <c r="I78" s="45">
        <v>7518</v>
      </c>
      <c r="J78" s="23">
        <v>0.46768273716951786</v>
      </c>
      <c r="K78" s="46">
        <v>3.911405381616051E-2</v>
      </c>
    </row>
    <row r="79" spans="1:11" x14ac:dyDescent="0.25">
      <c r="A79" s="21" t="s">
        <v>230</v>
      </c>
      <c r="B79" s="63" t="s">
        <v>83</v>
      </c>
      <c r="C79" s="45">
        <v>18239</v>
      </c>
      <c r="D79" s="45">
        <v>19269</v>
      </c>
      <c r="E79" s="45">
        <v>19754</v>
      </c>
      <c r="F79" s="45">
        <v>21454</v>
      </c>
      <c r="G79" s="45">
        <v>24725</v>
      </c>
      <c r="H79" s="45">
        <v>26089</v>
      </c>
      <c r="I79" s="45">
        <v>7850</v>
      </c>
      <c r="J79" s="23">
        <v>0.43039640331158507</v>
      </c>
      <c r="K79" s="46">
        <v>3.6443520791623607E-2</v>
      </c>
    </row>
    <row r="80" spans="1:11" x14ac:dyDescent="0.25">
      <c r="A80" s="21" t="s">
        <v>230</v>
      </c>
      <c r="B80" s="63" t="s">
        <v>91</v>
      </c>
      <c r="C80" s="45">
        <v>16945</v>
      </c>
      <c r="D80" s="45">
        <v>17847</v>
      </c>
      <c r="E80" s="45">
        <v>19983</v>
      </c>
      <c r="F80" s="45">
        <v>21722</v>
      </c>
      <c r="G80" s="45">
        <v>23294</v>
      </c>
      <c r="H80" s="45">
        <v>25243</v>
      </c>
      <c r="I80" s="45">
        <v>8298</v>
      </c>
      <c r="J80" s="23">
        <v>0.48970197698436119</v>
      </c>
      <c r="K80" s="46">
        <v>4.0662582084403764E-2</v>
      </c>
    </row>
    <row r="81" spans="1:11" x14ac:dyDescent="0.25">
      <c r="A81" s="21" t="s">
        <v>230</v>
      </c>
      <c r="B81" s="63" t="s">
        <v>84</v>
      </c>
      <c r="C81" s="45">
        <v>19130</v>
      </c>
      <c r="D81" s="45">
        <v>19741</v>
      </c>
      <c r="E81" s="45">
        <v>20817</v>
      </c>
      <c r="F81" s="45">
        <v>23800</v>
      </c>
      <c r="G81" s="45">
        <v>24575</v>
      </c>
      <c r="H81" s="45">
        <v>25942</v>
      </c>
      <c r="I81" s="45">
        <v>6812</v>
      </c>
      <c r="J81" s="23">
        <v>0.35608991113434396</v>
      </c>
      <c r="K81" s="46">
        <v>3.0929218415282289E-2</v>
      </c>
    </row>
    <row r="82" spans="1:11" x14ac:dyDescent="0.25">
      <c r="A82" s="21" t="s">
        <v>230</v>
      </c>
      <c r="B82" s="63" t="s">
        <v>98</v>
      </c>
      <c r="C82" s="45">
        <v>16434</v>
      </c>
      <c r="D82" s="45">
        <v>17306</v>
      </c>
      <c r="E82" s="45">
        <v>18481</v>
      </c>
      <c r="F82" s="45">
        <v>21588</v>
      </c>
      <c r="G82" s="45">
        <v>23281</v>
      </c>
      <c r="H82" s="45">
        <v>23305</v>
      </c>
      <c r="I82" s="45">
        <v>6871</v>
      </c>
      <c r="J82" s="23">
        <v>0.41809662894000243</v>
      </c>
      <c r="K82" s="46">
        <v>3.5548830338183013E-2</v>
      </c>
    </row>
    <row r="83" spans="1:11" x14ac:dyDescent="0.25">
      <c r="A83" s="21" t="s">
        <v>230</v>
      </c>
      <c r="B83" s="63" t="s">
        <v>104</v>
      </c>
      <c r="C83" s="45">
        <v>17975</v>
      </c>
      <c r="D83" s="45">
        <v>17340</v>
      </c>
      <c r="E83" s="45">
        <v>20470</v>
      </c>
      <c r="F83" s="45">
        <v>22246</v>
      </c>
      <c r="G83" s="45">
        <v>24911</v>
      </c>
      <c r="H83" s="45">
        <v>25581</v>
      </c>
      <c r="I83" s="45">
        <v>7606</v>
      </c>
      <c r="J83" s="23">
        <v>0.42314325452016688</v>
      </c>
      <c r="K83" s="46">
        <v>3.5916765555807917E-2</v>
      </c>
    </row>
    <row r="84" spans="1:11" x14ac:dyDescent="0.25">
      <c r="A84" s="21" t="s">
        <v>230</v>
      </c>
      <c r="B84" s="63" t="s">
        <v>116</v>
      </c>
      <c r="C84" s="45">
        <v>15459</v>
      </c>
      <c r="D84" s="45">
        <v>16527</v>
      </c>
      <c r="E84" s="45">
        <v>18575</v>
      </c>
      <c r="F84" s="45">
        <v>20851</v>
      </c>
      <c r="G84" s="45">
        <v>21328</v>
      </c>
      <c r="H84" s="45">
        <v>23932</v>
      </c>
      <c r="I84" s="45">
        <v>8473</v>
      </c>
      <c r="J84" s="23">
        <v>0.54809496086422149</v>
      </c>
      <c r="K84" s="46">
        <v>4.4671531153323674E-2</v>
      </c>
    </row>
    <row r="85" spans="1:11" x14ac:dyDescent="0.25">
      <c r="A85" s="21" t="s">
        <v>230</v>
      </c>
      <c r="B85" s="63" t="s">
        <v>105</v>
      </c>
      <c r="C85" s="45">
        <v>16071</v>
      </c>
      <c r="D85" s="45">
        <v>17815</v>
      </c>
      <c r="E85" s="45">
        <v>20012</v>
      </c>
      <c r="F85" s="45">
        <v>22381</v>
      </c>
      <c r="G85" s="45">
        <v>24122</v>
      </c>
      <c r="H85" s="45">
        <v>25990</v>
      </c>
      <c r="I85" s="45">
        <v>9919</v>
      </c>
      <c r="J85" s="23">
        <v>0.61719868085371166</v>
      </c>
      <c r="K85" s="46">
        <v>4.9243621709516239E-2</v>
      </c>
    </row>
    <row r="86" spans="1:11" x14ac:dyDescent="0.25">
      <c r="A86" s="21" t="s">
        <v>230</v>
      </c>
      <c r="B86" s="63" t="s">
        <v>130</v>
      </c>
      <c r="C86" s="45">
        <v>17425</v>
      </c>
      <c r="D86" s="45">
        <v>17652</v>
      </c>
      <c r="E86" s="45">
        <v>20551</v>
      </c>
      <c r="F86" s="45">
        <v>21258</v>
      </c>
      <c r="G86" s="45">
        <v>24035</v>
      </c>
      <c r="H86" s="45">
        <v>24361</v>
      </c>
      <c r="I86" s="45">
        <v>6936</v>
      </c>
      <c r="J86" s="23">
        <v>0.3980487804878049</v>
      </c>
      <c r="K86" s="46">
        <v>3.407546152913099E-2</v>
      </c>
    </row>
    <row r="87" spans="1:11" x14ac:dyDescent="0.25">
      <c r="A87" s="21" t="s">
        <v>230</v>
      </c>
      <c r="B87" s="63" t="s">
        <v>106</v>
      </c>
      <c r="C87" s="45">
        <v>16352</v>
      </c>
      <c r="D87" s="45">
        <v>17122</v>
      </c>
      <c r="E87" s="45">
        <v>19405</v>
      </c>
      <c r="F87" s="45">
        <v>22498</v>
      </c>
      <c r="G87" s="45">
        <v>23197</v>
      </c>
      <c r="H87" s="45">
        <v>25367</v>
      </c>
      <c r="I87" s="45">
        <v>9015</v>
      </c>
      <c r="J87" s="23">
        <v>0.55130870841487278</v>
      </c>
      <c r="K87" s="46">
        <v>4.4888196052587759E-2</v>
      </c>
    </row>
    <row r="88" spans="1:11" x14ac:dyDescent="0.25">
      <c r="A88" s="21" t="s">
        <v>230</v>
      </c>
      <c r="B88" s="63" t="s">
        <v>137</v>
      </c>
      <c r="C88" s="45">
        <v>15714</v>
      </c>
      <c r="D88" s="45">
        <v>17306</v>
      </c>
      <c r="E88" s="45">
        <v>19066</v>
      </c>
      <c r="F88" s="45">
        <v>20417</v>
      </c>
      <c r="G88" s="45">
        <v>21820</v>
      </c>
      <c r="H88" s="45">
        <v>23976</v>
      </c>
      <c r="I88" s="45">
        <v>8262</v>
      </c>
      <c r="J88" s="23">
        <v>0.52577319587628868</v>
      </c>
      <c r="K88" s="46">
        <v>4.31553700794296E-2</v>
      </c>
    </row>
    <row r="89" spans="1:11" x14ac:dyDescent="0.25">
      <c r="A89" s="21" t="s">
        <v>230</v>
      </c>
      <c r="B89" s="63" t="s">
        <v>85</v>
      </c>
      <c r="C89" s="45">
        <v>19789</v>
      </c>
      <c r="D89" s="45">
        <v>20444</v>
      </c>
      <c r="E89" s="45">
        <v>23351</v>
      </c>
      <c r="F89" s="45">
        <v>23611</v>
      </c>
      <c r="G89" s="45">
        <v>24457</v>
      </c>
      <c r="H89" s="45">
        <v>28859</v>
      </c>
      <c r="I89" s="45">
        <v>9070</v>
      </c>
      <c r="J89" s="23">
        <v>0.45833543888018596</v>
      </c>
      <c r="K89" s="46">
        <v>3.8450364168269857E-2</v>
      </c>
    </row>
    <row r="90" spans="1:11" x14ac:dyDescent="0.25">
      <c r="A90" s="21" t="s">
        <v>230</v>
      </c>
      <c r="B90" s="63" t="s">
        <v>92</v>
      </c>
      <c r="C90" s="45">
        <v>17582</v>
      </c>
      <c r="D90" s="45">
        <v>19963</v>
      </c>
      <c r="E90" s="45">
        <v>21378</v>
      </c>
      <c r="F90" s="45">
        <v>23496</v>
      </c>
      <c r="G90" s="45">
        <v>25516</v>
      </c>
      <c r="H90" s="45">
        <v>25216</v>
      </c>
      <c r="I90" s="45">
        <v>7634</v>
      </c>
      <c r="J90" s="23">
        <v>0.4341940621089751</v>
      </c>
      <c r="K90" s="46">
        <v>3.6718365176399148E-2</v>
      </c>
    </row>
    <row r="91" spans="1:11" x14ac:dyDescent="0.25">
      <c r="A91" s="21" t="s">
        <v>230</v>
      </c>
      <c r="B91" s="63" t="s">
        <v>124</v>
      </c>
      <c r="C91" s="45">
        <v>17149</v>
      </c>
      <c r="D91" s="45">
        <v>17613</v>
      </c>
      <c r="E91" s="45">
        <v>20113</v>
      </c>
      <c r="F91" s="45">
        <v>21530</v>
      </c>
      <c r="G91" s="45">
        <v>23177</v>
      </c>
      <c r="H91" s="45">
        <v>24506</v>
      </c>
      <c r="I91" s="45">
        <v>7357</v>
      </c>
      <c r="J91" s="23">
        <v>0.42900460668260543</v>
      </c>
      <c r="K91" s="46">
        <v>3.6342629136639326E-2</v>
      </c>
    </row>
    <row r="92" spans="1:11" x14ac:dyDescent="0.25">
      <c r="A92" s="21" t="s">
        <v>230</v>
      </c>
      <c r="B92" s="63" t="s">
        <v>93</v>
      </c>
      <c r="C92" s="45">
        <v>18490</v>
      </c>
      <c r="D92" s="45">
        <v>19803</v>
      </c>
      <c r="E92" s="45">
        <v>22204</v>
      </c>
      <c r="F92" s="45">
        <v>24543</v>
      </c>
      <c r="G92" s="45">
        <v>25773</v>
      </c>
      <c r="H92" s="45">
        <v>27107</v>
      </c>
      <c r="I92" s="45">
        <v>8617</v>
      </c>
      <c r="J92" s="23">
        <v>0.46603569497025421</v>
      </c>
      <c r="K92" s="46">
        <v>3.8997384896851672E-2</v>
      </c>
    </row>
    <row r="93" spans="1:11" x14ac:dyDescent="0.25">
      <c r="A93" s="21" t="s">
        <v>230</v>
      </c>
      <c r="B93" s="63" t="s">
        <v>117</v>
      </c>
      <c r="C93" s="45">
        <v>17060</v>
      </c>
      <c r="D93" s="45">
        <v>17579</v>
      </c>
      <c r="E93" s="45">
        <v>20174</v>
      </c>
      <c r="F93" s="45">
        <v>21772</v>
      </c>
      <c r="G93" s="45">
        <v>24001</v>
      </c>
      <c r="H93" s="45">
        <v>27098</v>
      </c>
      <c r="I93" s="45">
        <v>10038</v>
      </c>
      <c r="J93" s="23">
        <v>0.58839390386869872</v>
      </c>
      <c r="K93" s="46">
        <v>4.7359608188344726E-2</v>
      </c>
    </row>
    <row r="94" spans="1:11" x14ac:dyDescent="0.25">
      <c r="A94" s="21" t="s">
        <v>230</v>
      </c>
      <c r="B94" s="63" t="s">
        <v>107</v>
      </c>
      <c r="C94" s="45">
        <v>15053</v>
      </c>
      <c r="D94" s="45">
        <v>17090</v>
      </c>
      <c r="E94" s="45">
        <v>18822</v>
      </c>
      <c r="F94" s="45">
        <v>20936</v>
      </c>
      <c r="G94" s="45">
        <v>22380</v>
      </c>
      <c r="H94" s="45">
        <v>24222</v>
      </c>
      <c r="I94" s="45">
        <v>9169</v>
      </c>
      <c r="J94" s="23">
        <v>0.60911446223344179</v>
      </c>
      <c r="K94" s="46">
        <v>4.87179314171855E-2</v>
      </c>
    </row>
    <row r="95" spans="1:11" x14ac:dyDescent="0.25">
      <c r="A95" s="21" t="s">
        <v>230</v>
      </c>
      <c r="B95" s="63" t="s">
        <v>99</v>
      </c>
      <c r="C95" s="45">
        <v>16887</v>
      </c>
      <c r="D95" s="45">
        <v>18241</v>
      </c>
      <c r="E95" s="45">
        <v>19543</v>
      </c>
      <c r="F95" s="45">
        <v>21556</v>
      </c>
      <c r="G95" s="45">
        <v>23753</v>
      </c>
      <c r="H95" s="45">
        <v>25403</v>
      </c>
      <c r="I95" s="45">
        <v>8516</v>
      </c>
      <c r="J95" s="23">
        <v>0.50429324332326642</v>
      </c>
      <c r="K95" s="46">
        <v>4.1677420569436574E-2</v>
      </c>
    </row>
    <row r="96" spans="1:11" x14ac:dyDescent="0.25">
      <c r="A96" s="21" t="s">
        <v>230</v>
      </c>
      <c r="B96" s="63" t="s">
        <v>125</v>
      </c>
      <c r="C96" s="45">
        <v>16314</v>
      </c>
      <c r="D96" s="45">
        <v>18069</v>
      </c>
      <c r="E96" s="45">
        <v>19640</v>
      </c>
      <c r="F96" s="45">
        <v>21498</v>
      </c>
      <c r="G96" s="45">
        <v>23872</v>
      </c>
      <c r="H96" s="45">
        <v>24254</v>
      </c>
      <c r="I96" s="45">
        <v>7940</v>
      </c>
      <c r="J96" s="23">
        <v>0.48669854113031752</v>
      </c>
      <c r="K96" s="46">
        <v>4.0452580172464225E-2</v>
      </c>
    </row>
    <row r="97" spans="1:11" x14ac:dyDescent="0.25">
      <c r="A97" s="21" t="s">
        <v>230</v>
      </c>
      <c r="B97" s="63" t="s">
        <v>138</v>
      </c>
      <c r="C97" s="45">
        <v>16418</v>
      </c>
      <c r="D97" s="45">
        <v>18455</v>
      </c>
      <c r="E97" s="45">
        <v>19603</v>
      </c>
      <c r="F97" s="45">
        <v>21348</v>
      </c>
      <c r="G97" s="45">
        <v>23039</v>
      </c>
      <c r="H97" s="45">
        <v>24406</v>
      </c>
      <c r="I97" s="45">
        <v>7988</v>
      </c>
      <c r="J97" s="23">
        <v>0.48653916433183092</v>
      </c>
      <c r="K97" s="46">
        <v>4.0441425792699492E-2</v>
      </c>
    </row>
    <row r="98" spans="1:11" x14ac:dyDescent="0.25">
      <c r="A98" s="21" t="s">
        <v>230</v>
      </c>
      <c r="B98" s="63" t="s">
        <v>94</v>
      </c>
      <c r="C98" s="45">
        <v>16798</v>
      </c>
      <c r="D98" s="45">
        <v>18008</v>
      </c>
      <c r="E98" s="45">
        <v>20084</v>
      </c>
      <c r="F98" s="45">
        <v>21671</v>
      </c>
      <c r="G98" s="45">
        <v>23654</v>
      </c>
      <c r="H98" s="45">
        <v>25029</v>
      </c>
      <c r="I98" s="45">
        <v>8231</v>
      </c>
      <c r="J98" s="23">
        <v>0.4899988093820693</v>
      </c>
      <c r="K98" s="46">
        <v>4.0683316075489806E-2</v>
      </c>
    </row>
    <row r="99" spans="1:11" x14ac:dyDescent="0.25">
      <c r="A99" s="21" t="s">
        <v>230</v>
      </c>
      <c r="B99" s="63" t="s">
        <v>86</v>
      </c>
      <c r="C99" s="45">
        <v>17161</v>
      </c>
      <c r="D99" s="45">
        <v>18459</v>
      </c>
      <c r="E99" s="45">
        <v>20673</v>
      </c>
      <c r="F99" s="45">
        <v>21868</v>
      </c>
      <c r="G99" s="45">
        <v>24512</v>
      </c>
      <c r="H99" s="45">
        <v>26043</v>
      </c>
      <c r="I99" s="45">
        <v>8882</v>
      </c>
      <c r="J99" s="23">
        <v>0.51756890624089502</v>
      </c>
      <c r="K99" s="46">
        <v>4.2593089371807613E-2</v>
      </c>
    </row>
    <row r="100" spans="1:11" x14ac:dyDescent="0.25">
      <c r="A100" s="21" t="s">
        <v>230</v>
      </c>
      <c r="B100" s="63" t="s">
        <v>118</v>
      </c>
      <c r="C100" s="45">
        <v>17623</v>
      </c>
      <c r="D100" s="45">
        <v>17972</v>
      </c>
      <c r="E100" s="45">
        <v>19652</v>
      </c>
      <c r="F100" s="45">
        <v>21537</v>
      </c>
      <c r="G100" s="45">
        <v>25128</v>
      </c>
      <c r="H100" s="45">
        <v>23482</v>
      </c>
      <c r="I100" s="45">
        <v>5859</v>
      </c>
      <c r="J100" s="23">
        <v>0.33246325824207001</v>
      </c>
      <c r="K100" s="46">
        <v>2.9118829051694384E-2</v>
      </c>
    </row>
    <row r="101" spans="1:11" x14ac:dyDescent="0.25">
      <c r="A101" s="21" t="s">
        <v>230</v>
      </c>
      <c r="B101" s="63" t="s">
        <v>108</v>
      </c>
      <c r="C101" s="45">
        <v>17086</v>
      </c>
      <c r="D101" s="45">
        <v>18781</v>
      </c>
      <c r="E101" s="45">
        <v>19206</v>
      </c>
      <c r="F101" s="45">
        <v>21587</v>
      </c>
      <c r="G101" s="45">
        <v>24487</v>
      </c>
      <c r="H101" s="45">
        <v>25134</v>
      </c>
      <c r="I101" s="45">
        <v>8048</v>
      </c>
      <c r="J101" s="23">
        <v>0.47102891255999063</v>
      </c>
      <c r="K101" s="46">
        <v>3.9350719112991595E-2</v>
      </c>
    </row>
    <row r="102" spans="1:11" x14ac:dyDescent="0.25">
      <c r="A102" s="21" t="s">
        <v>230</v>
      </c>
      <c r="B102" s="63" t="s">
        <v>119</v>
      </c>
      <c r="C102" s="45">
        <v>15924</v>
      </c>
      <c r="D102" s="45">
        <v>18060</v>
      </c>
      <c r="E102" s="45">
        <v>18771</v>
      </c>
      <c r="F102" s="45">
        <v>21342</v>
      </c>
      <c r="G102" s="45">
        <v>23363</v>
      </c>
      <c r="H102" s="45">
        <v>24184</v>
      </c>
      <c r="I102" s="45">
        <v>8260</v>
      </c>
      <c r="J102" s="23">
        <v>0.51871389098216525</v>
      </c>
      <c r="K102" s="46">
        <v>4.2671724883231565E-2</v>
      </c>
    </row>
    <row r="103" spans="1:11" x14ac:dyDescent="0.25">
      <c r="A103" s="21" t="s">
        <v>230</v>
      </c>
      <c r="B103" s="63" t="s">
        <v>126</v>
      </c>
      <c r="C103" s="45">
        <v>17420</v>
      </c>
      <c r="D103" s="45">
        <v>18949</v>
      </c>
      <c r="E103" s="45">
        <v>20504</v>
      </c>
      <c r="F103" s="45">
        <v>22089</v>
      </c>
      <c r="G103" s="45">
        <v>25140</v>
      </c>
      <c r="H103" s="45">
        <v>25244</v>
      </c>
      <c r="I103" s="45">
        <v>7824</v>
      </c>
      <c r="J103" s="23">
        <v>0.44913892078071183</v>
      </c>
      <c r="K103" s="46">
        <v>3.7793633405308391E-2</v>
      </c>
    </row>
    <row r="104" spans="1:11" x14ac:dyDescent="0.25">
      <c r="A104" s="21" t="s">
        <v>230</v>
      </c>
      <c r="B104" s="63" t="s">
        <v>131</v>
      </c>
      <c r="C104" s="45">
        <v>15971</v>
      </c>
      <c r="D104" s="45">
        <v>17997</v>
      </c>
      <c r="E104" s="45">
        <v>19229</v>
      </c>
      <c r="F104" s="45">
        <v>20343</v>
      </c>
      <c r="G104" s="45">
        <v>22516</v>
      </c>
      <c r="H104" s="45">
        <v>23734</v>
      </c>
      <c r="I104" s="45">
        <v>7763</v>
      </c>
      <c r="J104" s="23">
        <v>0.48606849915471795</v>
      </c>
      <c r="K104" s="46">
        <v>4.0408478841474027E-2</v>
      </c>
    </row>
    <row r="105" spans="1:11" x14ac:dyDescent="0.25">
      <c r="A105" s="21" t="s">
        <v>230</v>
      </c>
      <c r="B105" s="63" t="s">
        <v>87</v>
      </c>
      <c r="C105" s="45">
        <v>19170</v>
      </c>
      <c r="D105" s="45">
        <v>19239</v>
      </c>
      <c r="E105" s="45">
        <v>21306</v>
      </c>
      <c r="F105" s="45">
        <v>22184</v>
      </c>
      <c r="G105" s="45">
        <v>24749</v>
      </c>
      <c r="H105" s="45">
        <v>27574</v>
      </c>
      <c r="I105" s="45">
        <v>8404</v>
      </c>
      <c r="J105" s="23">
        <v>0.43839332290036515</v>
      </c>
      <c r="K105" s="46">
        <v>3.7021512810745838E-2</v>
      </c>
    </row>
    <row r="106" spans="1:11" x14ac:dyDescent="0.25">
      <c r="A106" s="21" t="s">
        <v>230</v>
      </c>
      <c r="B106" s="63" t="s">
        <v>120</v>
      </c>
      <c r="C106" s="45">
        <v>16503</v>
      </c>
      <c r="D106" s="45">
        <v>18190</v>
      </c>
      <c r="E106" s="45">
        <v>19760</v>
      </c>
      <c r="F106" s="45">
        <v>21724</v>
      </c>
      <c r="G106" s="45">
        <v>23178</v>
      </c>
      <c r="H106" s="45">
        <v>25497</v>
      </c>
      <c r="I106" s="45">
        <v>8994</v>
      </c>
      <c r="J106" s="23">
        <v>0.54499181966915111</v>
      </c>
      <c r="K106" s="46">
        <v>4.4461938641202847E-2</v>
      </c>
    </row>
    <row r="107" spans="1:11" x14ac:dyDescent="0.25">
      <c r="A107" s="21" t="s">
        <v>230</v>
      </c>
      <c r="B107" s="63" t="s">
        <v>139</v>
      </c>
      <c r="C107" s="45">
        <v>16580</v>
      </c>
      <c r="D107" s="45">
        <v>18292</v>
      </c>
      <c r="E107" s="45">
        <v>19378</v>
      </c>
      <c r="F107" s="45">
        <v>22392</v>
      </c>
      <c r="G107" s="45">
        <v>23468</v>
      </c>
      <c r="H107" s="45">
        <v>25416</v>
      </c>
      <c r="I107" s="45">
        <v>8836</v>
      </c>
      <c r="J107" s="23">
        <v>0.53293124246079615</v>
      </c>
      <c r="K107" s="46">
        <v>4.3643728221106848E-2</v>
      </c>
    </row>
    <row r="108" spans="1:11" x14ac:dyDescent="0.25">
      <c r="A108" s="21" t="s">
        <v>230</v>
      </c>
      <c r="B108" s="63" t="s">
        <v>121</v>
      </c>
      <c r="C108" s="45">
        <v>17161</v>
      </c>
      <c r="D108" s="45">
        <v>18979</v>
      </c>
      <c r="E108" s="45">
        <v>20650</v>
      </c>
      <c r="F108" s="45">
        <v>23465</v>
      </c>
      <c r="G108" s="45">
        <v>24048</v>
      </c>
      <c r="H108" s="45">
        <v>27033</v>
      </c>
      <c r="I108" s="45">
        <v>9872</v>
      </c>
      <c r="J108" s="23">
        <v>0.57525785210652058</v>
      </c>
      <c r="K108" s="46">
        <v>4.6490199098458751E-2</v>
      </c>
    </row>
    <row r="109" spans="1:11" x14ac:dyDescent="0.25">
      <c r="A109" s="21" t="s">
        <v>230</v>
      </c>
      <c r="B109" s="63" t="s">
        <v>100</v>
      </c>
      <c r="C109" s="45">
        <v>18114</v>
      </c>
      <c r="D109" s="45">
        <v>19309</v>
      </c>
      <c r="E109" s="45">
        <v>21159</v>
      </c>
      <c r="F109" s="45">
        <v>22530</v>
      </c>
      <c r="G109" s="45">
        <v>24249</v>
      </c>
      <c r="H109" s="45">
        <v>25609</v>
      </c>
      <c r="I109" s="45">
        <v>7495</v>
      </c>
      <c r="J109" s="23">
        <v>0.41376835596775974</v>
      </c>
      <c r="K109" s="46">
        <v>3.5232328206999508E-2</v>
      </c>
    </row>
    <row r="110" spans="1:11" x14ac:dyDescent="0.25">
      <c r="A110" s="21" t="s">
        <v>230</v>
      </c>
      <c r="B110" s="63" t="s">
        <v>132</v>
      </c>
      <c r="C110" s="45">
        <v>16860</v>
      </c>
      <c r="D110" s="45">
        <v>19291</v>
      </c>
      <c r="E110" s="45">
        <v>20654</v>
      </c>
      <c r="F110" s="45">
        <v>24383</v>
      </c>
      <c r="G110" s="45">
        <v>23504</v>
      </c>
      <c r="H110" s="45">
        <v>26344</v>
      </c>
      <c r="I110" s="45">
        <v>9484</v>
      </c>
      <c r="J110" s="23">
        <v>0.5625148279952551</v>
      </c>
      <c r="K110" s="46">
        <v>4.5640544890288348E-2</v>
      </c>
    </row>
    <row r="111" spans="1:11" x14ac:dyDescent="0.25">
      <c r="A111" s="21" t="s">
        <v>230</v>
      </c>
      <c r="B111" s="63" t="s">
        <v>51</v>
      </c>
      <c r="C111" s="45">
        <v>17242</v>
      </c>
      <c r="D111" s="45">
        <v>18520</v>
      </c>
      <c r="E111" s="45">
        <v>20193</v>
      </c>
      <c r="F111" s="45">
        <v>22083</v>
      </c>
      <c r="G111" s="45">
        <v>24141</v>
      </c>
      <c r="H111" s="45">
        <v>25249</v>
      </c>
      <c r="I111" s="45">
        <v>8007</v>
      </c>
      <c r="J111" s="23">
        <v>0.4643892819858485</v>
      </c>
      <c r="K111" s="46">
        <v>3.8880642589925962E-2</v>
      </c>
    </row>
    <row r="112" spans="1:11" x14ac:dyDescent="0.25">
      <c r="A112" s="21" t="s">
        <v>230</v>
      </c>
      <c r="B112" s="63" t="s">
        <v>110</v>
      </c>
      <c r="C112" s="45">
        <v>14432</v>
      </c>
      <c r="D112" s="45">
        <v>15088</v>
      </c>
      <c r="E112" s="45">
        <v>17728</v>
      </c>
      <c r="F112" s="45">
        <v>19140</v>
      </c>
      <c r="G112" s="45">
        <v>20763</v>
      </c>
      <c r="H112" s="45">
        <v>22905</v>
      </c>
      <c r="I112" s="45">
        <v>8473</v>
      </c>
      <c r="J112" s="23">
        <v>0.58709811529933487</v>
      </c>
      <c r="K112" s="46">
        <v>4.7274134737495199E-2</v>
      </c>
    </row>
    <row r="113" spans="1:11" x14ac:dyDescent="0.25">
      <c r="A113" s="21" t="s">
        <v>230</v>
      </c>
      <c r="B113" s="63" t="s">
        <v>134</v>
      </c>
      <c r="C113" s="45">
        <v>18065</v>
      </c>
      <c r="D113" s="45">
        <v>23010</v>
      </c>
      <c r="E113" s="45">
        <v>23718</v>
      </c>
      <c r="F113" s="45">
        <v>25669</v>
      </c>
      <c r="G113" s="45">
        <v>26595</v>
      </c>
      <c r="H113" s="45">
        <v>26865</v>
      </c>
      <c r="I113" s="45">
        <v>8800</v>
      </c>
      <c r="J113" s="23">
        <v>0.48712980902297259</v>
      </c>
      <c r="K113" s="46">
        <v>4.0482758128238983E-2</v>
      </c>
    </row>
    <row r="114" spans="1:11" x14ac:dyDescent="0.25">
      <c r="A114" s="21" t="s">
        <v>230</v>
      </c>
      <c r="B114" s="63" t="s">
        <v>123</v>
      </c>
      <c r="C114" s="45">
        <v>17360</v>
      </c>
      <c r="D114" s="45">
        <v>17948</v>
      </c>
      <c r="E114" s="45">
        <v>20004</v>
      </c>
      <c r="F114" s="45">
        <v>21915</v>
      </c>
      <c r="G114" s="45">
        <v>23983</v>
      </c>
      <c r="H114" s="45">
        <v>24374</v>
      </c>
      <c r="I114" s="45">
        <v>7014</v>
      </c>
      <c r="J114" s="23">
        <v>0.40403225806451615</v>
      </c>
      <c r="K114" s="46">
        <v>3.4517183098168536E-2</v>
      </c>
    </row>
    <row r="115" spans="1:11" x14ac:dyDescent="0.25">
      <c r="A115" s="21" t="s">
        <v>230</v>
      </c>
      <c r="B115" s="63" t="s">
        <v>111</v>
      </c>
      <c r="C115" s="45">
        <v>14605</v>
      </c>
      <c r="D115" s="45">
        <v>15452</v>
      </c>
      <c r="E115" s="45">
        <v>16846</v>
      </c>
      <c r="F115" s="45">
        <v>19870</v>
      </c>
      <c r="G115" s="45">
        <v>21359</v>
      </c>
      <c r="H115" s="45">
        <v>21944</v>
      </c>
      <c r="I115" s="45">
        <v>7339</v>
      </c>
      <c r="J115" s="23">
        <v>0.50249914412872299</v>
      </c>
      <c r="K115" s="46">
        <v>4.1553117917684901E-2</v>
      </c>
    </row>
    <row r="116" spans="1:11" x14ac:dyDescent="0.25">
      <c r="A116" s="21" t="s">
        <v>230</v>
      </c>
      <c r="B116" s="63" t="s">
        <v>135</v>
      </c>
      <c r="C116" s="45">
        <v>17852</v>
      </c>
      <c r="D116" s="45">
        <v>19077</v>
      </c>
      <c r="E116" s="45">
        <v>20744</v>
      </c>
      <c r="F116" s="45">
        <v>21914</v>
      </c>
      <c r="G116" s="45">
        <v>24117</v>
      </c>
      <c r="H116" s="45">
        <v>25473</v>
      </c>
      <c r="I116" s="45">
        <v>7621</v>
      </c>
      <c r="J116" s="23">
        <v>0.42689894689670627</v>
      </c>
      <c r="K116" s="46">
        <v>3.6189821139572365E-2</v>
      </c>
    </row>
    <row r="117" spans="1:11" x14ac:dyDescent="0.25">
      <c r="A117" s="21" t="s">
        <v>230</v>
      </c>
      <c r="B117" s="63" t="s">
        <v>128</v>
      </c>
      <c r="C117" s="45">
        <v>17464</v>
      </c>
      <c r="D117" s="45">
        <v>19390</v>
      </c>
      <c r="E117" s="45">
        <v>20030</v>
      </c>
      <c r="F117" s="45">
        <v>23060</v>
      </c>
      <c r="G117" s="45">
        <v>23640</v>
      </c>
      <c r="H117" s="45">
        <v>25455</v>
      </c>
      <c r="I117" s="45">
        <v>7991</v>
      </c>
      <c r="J117" s="23">
        <v>0.45756985799358679</v>
      </c>
      <c r="K117" s="46">
        <v>3.8395835861296801E-2</v>
      </c>
    </row>
    <row r="118" spans="1:11" x14ac:dyDescent="0.25">
      <c r="A118" s="21" t="s">
        <v>230</v>
      </c>
      <c r="B118" s="63" t="s">
        <v>82</v>
      </c>
      <c r="C118" s="45">
        <v>18880</v>
      </c>
      <c r="D118" s="45">
        <v>19860</v>
      </c>
      <c r="E118" s="45">
        <v>21847</v>
      </c>
      <c r="F118" s="45">
        <v>24028</v>
      </c>
      <c r="G118" s="45">
        <v>25562</v>
      </c>
      <c r="H118" s="45">
        <v>28454</v>
      </c>
      <c r="I118" s="45">
        <v>9574</v>
      </c>
      <c r="J118" s="23">
        <v>0.50709745762711866</v>
      </c>
      <c r="K118" s="46">
        <v>4.1871441198876314E-2</v>
      </c>
    </row>
    <row r="119" spans="1:11" x14ac:dyDescent="0.25">
      <c r="A119" s="21" t="s">
        <v>230</v>
      </c>
      <c r="B119" s="63" t="s">
        <v>89</v>
      </c>
      <c r="C119" s="45">
        <v>18078</v>
      </c>
      <c r="D119" s="45">
        <v>18442</v>
      </c>
      <c r="E119" s="45">
        <v>20954</v>
      </c>
      <c r="F119" s="45">
        <v>23083</v>
      </c>
      <c r="G119" s="45">
        <v>23630</v>
      </c>
      <c r="H119" s="45">
        <v>25599</v>
      </c>
      <c r="I119" s="45">
        <v>7521</v>
      </c>
      <c r="J119" s="23">
        <v>0.41603053435114506</v>
      </c>
      <c r="K119" s="46">
        <v>3.5397857137310806E-2</v>
      </c>
    </row>
    <row r="120" spans="1:11" x14ac:dyDescent="0.25">
      <c r="A120" s="21" t="s">
        <v>230</v>
      </c>
      <c r="B120" s="63" t="s">
        <v>90</v>
      </c>
      <c r="C120" s="45">
        <v>18241</v>
      </c>
      <c r="D120" s="45">
        <v>19087</v>
      </c>
      <c r="E120" s="45">
        <v>21080</v>
      </c>
      <c r="F120" s="45">
        <v>23531</v>
      </c>
      <c r="G120" s="45">
        <v>24990</v>
      </c>
      <c r="H120" s="45">
        <v>27453</v>
      </c>
      <c r="I120" s="45">
        <v>9212</v>
      </c>
      <c r="J120" s="23">
        <v>0.50501617235897156</v>
      </c>
      <c r="K120" s="46">
        <v>4.1727470388496002E-2</v>
      </c>
    </row>
    <row r="121" spans="1:11" x14ac:dyDescent="0.25">
      <c r="A121" s="21" t="s">
        <v>230</v>
      </c>
      <c r="B121" s="63" t="s">
        <v>112</v>
      </c>
      <c r="C121" s="45">
        <v>17093</v>
      </c>
      <c r="D121" s="45">
        <v>18712</v>
      </c>
      <c r="E121" s="45">
        <v>19259</v>
      </c>
      <c r="F121" s="45">
        <v>21233</v>
      </c>
      <c r="G121" s="45">
        <v>24346</v>
      </c>
      <c r="H121" s="45">
        <v>25241</v>
      </c>
      <c r="I121" s="45">
        <v>8148</v>
      </c>
      <c r="J121" s="23">
        <v>0.4766863628385889</v>
      </c>
      <c r="K121" s="46">
        <v>3.9749754323381348E-2</v>
      </c>
    </row>
    <row r="122" spans="1:11" x14ac:dyDescent="0.25">
      <c r="A122" s="21" t="s">
        <v>230</v>
      </c>
      <c r="B122" s="63" t="s">
        <v>113</v>
      </c>
      <c r="C122" s="45">
        <v>16341</v>
      </c>
      <c r="D122" s="45">
        <v>17410</v>
      </c>
      <c r="E122" s="45">
        <v>20452</v>
      </c>
      <c r="F122" s="45">
        <v>21438</v>
      </c>
      <c r="G122" s="45">
        <v>23379</v>
      </c>
      <c r="H122" s="45">
        <v>26635</v>
      </c>
      <c r="I122" s="45">
        <v>10294</v>
      </c>
      <c r="J122" s="23">
        <v>0.62994920751483996</v>
      </c>
      <c r="K122" s="46">
        <v>5.006795941770692E-2</v>
      </c>
    </row>
    <row r="123" spans="1:11" x14ac:dyDescent="0.25">
      <c r="A123" s="21" t="s">
        <v>230</v>
      </c>
      <c r="B123" s="63" t="s">
        <v>136</v>
      </c>
      <c r="C123" s="45">
        <v>15647</v>
      </c>
      <c r="D123" s="45">
        <v>16288</v>
      </c>
      <c r="E123" s="45">
        <v>18234</v>
      </c>
      <c r="F123" s="45">
        <v>20331</v>
      </c>
      <c r="G123" s="45">
        <v>21862</v>
      </c>
      <c r="H123" s="45">
        <v>21109</v>
      </c>
      <c r="I123" s="45">
        <v>5462</v>
      </c>
      <c r="J123" s="23">
        <v>0.34907650028759507</v>
      </c>
      <c r="K123" s="46">
        <v>3.0394798638883724E-2</v>
      </c>
    </row>
    <row r="124" spans="1:11" x14ac:dyDescent="0.25">
      <c r="A124" s="21" t="s">
        <v>230</v>
      </c>
      <c r="B124" s="63" t="s">
        <v>129</v>
      </c>
      <c r="C124" s="45">
        <v>15318</v>
      </c>
      <c r="D124" s="45">
        <v>16257</v>
      </c>
      <c r="E124" s="45">
        <v>19514</v>
      </c>
      <c r="F124" s="45">
        <v>19993</v>
      </c>
      <c r="G124" s="45">
        <v>22757</v>
      </c>
      <c r="H124" s="45">
        <v>23433</v>
      </c>
      <c r="I124" s="45">
        <v>8115</v>
      </c>
      <c r="J124" s="23">
        <v>0.52976889933411675</v>
      </c>
      <c r="K124" s="46">
        <v>4.342823079462188E-2</v>
      </c>
    </row>
    <row r="125" spans="1:11" x14ac:dyDescent="0.25">
      <c r="A125" s="21" t="s">
        <v>230</v>
      </c>
      <c r="B125" s="63" t="s">
        <v>96</v>
      </c>
      <c r="C125" s="45">
        <v>17283</v>
      </c>
      <c r="D125" s="45">
        <v>19512</v>
      </c>
      <c r="E125" s="45">
        <v>19930</v>
      </c>
      <c r="F125" s="45">
        <v>22704</v>
      </c>
      <c r="G125" s="45">
        <v>24508</v>
      </c>
      <c r="H125" s="45">
        <v>24523</v>
      </c>
      <c r="I125" s="45">
        <v>7240</v>
      </c>
      <c r="J125" s="23">
        <v>0.41890875426719898</v>
      </c>
      <c r="K125" s="46">
        <v>3.5608119582788422E-2</v>
      </c>
    </row>
    <row r="126" spans="1:11" x14ac:dyDescent="0.25">
      <c r="A126" s="21" t="s">
        <v>230</v>
      </c>
      <c r="B126" s="63" t="s">
        <v>97</v>
      </c>
      <c r="C126" s="45">
        <v>16837</v>
      </c>
      <c r="D126" s="45">
        <v>18354</v>
      </c>
      <c r="E126" s="45">
        <v>20296</v>
      </c>
      <c r="F126" s="45">
        <v>22273</v>
      </c>
      <c r="G126" s="45">
        <v>25106</v>
      </c>
      <c r="H126" s="45">
        <v>25521</v>
      </c>
      <c r="I126" s="45">
        <v>8684</v>
      </c>
      <c r="J126" s="23">
        <v>0.5157688424303617</v>
      </c>
      <c r="K126" s="46">
        <v>4.2469356171021211E-2</v>
      </c>
    </row>
    <row r="127" spans="1:11" x14ac:dyDescent="0.25">
      <c r="A127" s="21" t="s">
        <v>230</v>
      </c>
      <c r="B127" s="63" t="s">
        <v>102</v>
      </c>
      <c r="C127" s="45">
        <v>15526</v>
      </c>
      <c r="D127" s="45">
        <v>16978</v>
      </c>
      <c r="E127" s="45">
        <v>19551</v>
      </c>
      <c r="F127" s="45">
        <v>20513</v>
      </c>
      <c r="G127" s="45">
        <v>22816</v>
      </c>
      <c r="H127" s="45">
        <v>24269</v>
      </c>
      <c r="I127" s="45">
        <v>8743</v>
      </c>
      <c r="J127" s="23">
        <v>0.56311992786293963</v>
      </c>
      <c r="K127" s="46">
        <v>4.5681031336196387E-2</v>
      </c>
    </row>
    <row r="128" spans="1:11" x14ac:dyDescent="0.25">
      <c r="A128" s="21" t="s">
        <v>230</v>
      </c>
      <c r="B128" s="63" t="s">
        <v>103</v>
      </c>
      <c r="C128" s="45">
        <v>16826</v>
      </c>
      <c r="D128" s="45">
        <v>18108</v>
      </c>
      <c r="E128" s="45">
        <v>18982</v>
      </c>
      <c r="F128" s="45">
        <v>21679</v>
      </c>
      <c r="G128" s="45">
        <v>22474</v>
      </c>
      <c r="H128" s="45">
        <v>22838</v>
      </c>
      <c r="I128" s="45">
        <v>6012</v>
      </c>
      <c r="J128" s="23">
        <v>0.3573041721145846</v>
      </c>
      <c r="K128" s="46">
        <v>3.1021492017254682E-2</v>
      </c>
    </row>
    <row r="129" spans="1:11" x14ac:dyDescent="0.25">
      <c r="A129" s="21" t="s">
        <v>230</v>
      </c>
      <c r="B129" s="63" t="s">
        <v>114</v>
      </c>
      <c r="C129" s="45">
        <v>17556</v>
      </c>
      <c r="D129" s="45">
        <v>18172</v>
      </c>
      <c r="E129" s="45">
        <v>19280</v>
      </c>
      <c r="F129" s="45">
        <v>20465</v>
      </c>
      <c r="G129" s="45">
        <v>24410</v>
      </c>
      <c r="H129" s="45">
        <v>25397</v>
      </c>
      <c r="I129" s="45">
        <v>7841</v>
      </c>
      <c r="J129" s="23">
        <v>0.44662793347003871</v>
      </c>
      <c r="K129" s="46">
        <v>3.7613669929016158E-2</v>
      </c>
    </row>
    <row r="130" spans="1:11" x14ac:dyDescent="0.25">
      <c r="A130" s="21" t="s">
        <v>230</v>
      </c>
      <c r="B130" s="63" t="s">
        <v>115</v>
      </c>
      <c r="C130" s="45">
        <v>16075</v>
      </c>
      <c r="D130" s="45">
        <v>18096</v>
      </c>
      <c r="E130" s="45">
        <v>19870</v>
      </c>
      <c r="F130" s="45">
        <v>20160</v>
      </c>
      <c r="G130" s="45">
        <v>23331</v>
      </c>
      <c r="H130" s="45">
        <v>23593</v>
      </c>
      <c r="I130" s="45">
        <v>7518</v>
      </c>
      <c r="J130" s="23">
        <v>0.46768273716951786</v>
      </c>
      <c r="K130" s="46">
        <v>3.911405381616051E-2</v>
      </c>
    </row>
    <row r="131" spans="1:11" x14ac:dyDescent="0.25">
      <c r="A131" s="21" t="s">
        <v>230</v>
      </c>
      <c r="B131" s="63" t="s">
        <v>83</v>
      </c>
      <c r="C131" s="45">
        <v>18239</v>
      </c>
      <c r="D131" s="45">
        <v>19269</v>
      </c>
      <c r="E131" s="45">
        <v>19754</v>
      </c>
      <c r="F131" s="45">
        <v>21454</v>
      </c>
      <c r="G131" s="45">
        <v>24725</v>
      </c>
      <c r="H131" s="45">
        <v>26089</v>
      </c>
      <c r="I131" s="45">
        <v>7850</v>
      </c>
      <c r="J131" s="23">
        <v>0.43039640331158507</v>
      </c>
      <c r="K131" s="46">
        <v>3.6443520791623607E-2</v>
      </c>
    </row>
    <row r="132" spans="1:11" x14ac:dyDescent="0.25">
      <c r="A132" s="21" t="s">
        <v>230</v>
      </c>
      <c r="B132" s="63" t="s">
        <v>91</v>
      </c>
      <c r="C132" s="45">
        <v>16945</v>
      </c>
      <c r="D132" s="45">
        <v>17847</v>
      </c>
      <c r="E132" s="45">
        <v>19983</v>
      </c>
      <c r="F132" s="45">
        <v>21722</v>
      </c>
      <c r="G132" s="45">
        <v>23294</v>
      </c>
      <c r="H132" s="45">
        <v>25243</v>
      </c>
      <c r="I132" s="45">
        <v>8298</v>
      </c>
      <c r="J132" s="23">
        <v>0.48970197698436119</v>
      </c>
      <c r="K132" s="46">
        <v>4.0662582084403764E-2</v>
      </c>
    </row>
    <row r="133" spans="1:11" x14ac:dyDescent="0.25">
      <c r="A133" s="21" t="s">
        <v>230</v>
      </c>
      <c r="B133" s="63" t="s">
        <v>84</v>
      </c>
      <c r="C133" s="45">
        <v>19130</v>
      </c>
      <c r="D133" s="45">
        <v>19741</v>
      </c>
      <c r="E133" s="45">
        <v>20817</v>
      </c>
      <c r="F133" s="45">
        <v>23800</v>
      </c>
      <c r="G133" s="45">
        <v>24575</v>
      </c>
      <c r="H133" s="45">
        <v>25942</v>
      </c>
      <c r="I133" s="45">
        <v>6812</v>
      </c>
      <c r="J133" s="23">
        <v>0.35608991113434396</v>
      </c>
      <c r="K133" s="46">
        <v>3.0929218415282289E-2</v>
      </c>
    </row>
    <row r="134" spans="1:11" x14ac:dyDescent="0.25">
      <c r="A134" s="21" t="s">
        <v>230</v>
      </c>
      <c r="B134" s="63" t="s">
        <v>98</v>
      </c>
      <c r="C134" s="45">
        <v>16434</v>
      </c>
      <c r="D134" s="45">
        <v>17306</v>
      </c>
      <c r="E134" s="45">
        <v>18481</v>
      </c>
      <c r="F134" s="45">
        <v>21588</v>
      </c>
      <c r="G134" s="45">
        <v>23281</v>
      </c>
      <c r="H134" s="45">
        <v>23305</v>
      </c>
      <c r="I134" s="45">
        <v>6871</v>
      </c>
      <c r="J134" s="23">
        <v>0.41809662894000243</v>
      </c>
      <c r="K134" s="46">
        <v>3.5548830338183013E-2</v>
      </c>
    </row>
    <row r="135" spans="1:11" x14ac:dyDescent="0.25">
      <c r="A135" s="21" t="s">
        <v>230</v>
      </c>
      <c r="B135" s="63" t="s">
        <v>104</v>
      </c>
      <c r="C135" s="45">
        <v>17975</v>
      </c>
      <c r="D135" s="45">
        <v>17340</v>
      </c>
      <c r="E135" s="45">
        <v>20470</v>
      </c>
      <c r="F135" s="45">
        <v>22246</v>
      </c>
      <c r="G135" s="45">
        <v>24911</v>
      </c>
      <c r="H135" s="45">
        <v>25581</v>
      </c>
      <c r="I135" s="45">
        <v>7606</v>
      </c>
      <c r="J135" s="23">
        <v>0.42314325452016688</v>
      </c>
      <c r="K135" s="46">
        <v>3.5916765555807917E-2</v>
      </c>
    </row>
    <row r="136" spans="1:11" x14ac:dyDescent="0.25">
      <c r="A136" s="21" t="s">
        <v>230</v>
      </c>
      <c r="B136" s="63" t="s">
        <v>116</v>
      </c>
      <c r="C136" s="45">
        <v>15459</v>
      </c>
      <c r="D136" s="45">
        <v>16527</v>
      </c>
      <c r="E136" s="45">
        <v>18575</v>
      </c>
      <c r="F136" s="45">
        <v>20851</v>
      </c>
      <c r="G136" s="45">
        <v>21328</v>
      </c>
      <c r="H136" s="45">
        <v>23932</v>
      </c>
      <c r="I136" s="45">
        <v>8473</v>
      </c>
      <c r="J136" s="23">
        <v>0.54809496086422149</v>
      </c>
      <c r="K136" s="46">
        <v>4.4671531153323674E-2</v>
      </c>
    </row>
    <row r="137" spans="1:11" x14ac:dyDescent="0.25">
      <c r="A137" s="21" t="s">
        <v>230</v>
      </c>
      <c r="B137" s="63" t="s">
        <v>105</v>
      </c>
      <c r="C137" s="45">
        <v>16071</v>
      </c>
      <c r="D137" s="45">
        <v>17815</v>
      </c>
      <c r="E137" s="45">
        <v>20012</v>
      </c>
      <c r="F137" s="45">
        <v>22381</v>
      </c>
      <c r="G137" s="45">
        <v>24122</v>
      </c>
      <c r="H137" s="45">
        <v>25990</v>
      </c>
      <c r="I137" s="45">
        <v>9919</v>
      </c>
      <c r="J137" s="23">
        <v>0.61719868085371166</v>
      </c>
      <c r="K137" s="46">
        <v>4.9243621709516239E-2</v>
      </c>
    </row>
    <row r="138" spans="1:11" x14ac:dyDescent="0.25">
      <c r="A138" s="21" t="s">
        <v>230</v>
      </c>
      <c r="B138" s="63" t="s">
        <v>130</v>
      </c>
      <c r="C138" s="45">
        <v>17425</v>
      </c>
      <c r="D138" s="45">
        <v>17652</v>
      </c>
      <c r="E138" s="45">
        <v>20551</v>
      </c>
      <c r="F138" s="45">
        <v>21258</v>
      </c>
      <c r="G138" s="45">
        <v>24035</v>
      </c>
      <c r="H138" s="45">
        <v>24361</v>
      </c>
      <c r="I138" s="45">
        <v>6936</v>
      </c>
      <c r="J138" s="23">
        <v>0.3980487804878049</v>
      </c>
      <c r="K138" s="46">
        <v>3.407546152913099E-2</v>
      </c>
    </row>
    <row r="139" spans="1:11" x14ac:dyDescent="0.25">
      <c r="A139" s="21" t="s">
        <v>230</v>
      </c>
      <c r="B139" s="63" t="s">
        <v>106</v>
      </c>
      <c r="C139" s="45">
        <v>16352</v>
      </c>
      <c r="D139" s="45">
        <v>17122</v>
      </c>
      <c r="E139" s="45">
        <v>19405</v>
      </c>
      <c r="F139" s="45">
        <v>22498</v>
      </c>
      <c r="G139" s="45">
        <v>23197</v>
      </c>
      <c r="H139" s="45">
        <v>25367</v>
      </c>
      <c r="I139" s="45">
        <v>9015</v>
      </c>
      <c r="J139" s="23">
        <v>0.55130870841487278</v>
      </c>
      <c r="K139" s="46">
        <v>4.4888196052587759E-2</v>
      </c>
    </row>
    <row r="140" spans="1:11" x14ac:dyDescent="0.25">
      <c r="A140" s="21" t="s">
        <v>230</v>
      </c>
      <c r="B140" s="63" t="s">
        <v>137</v>
      </c>
      <c r="C140" s="45">
        <v>15714</v>
      </c>
      <c r="D140" s="45">
        <v>17306</v>
      </c>
      <c r="E140" s="45">
        <v>19066</v>
      </c>
      <c r="F140" s="45">
        <v>20417</v>
      </c>
      <c r="G140" s="45">
        <v>21820</v>
      </c>
      <c r="H140" s="45">
        <v>23976</v>
      </c>
      <c r="I140" s="45">
        <v>8262</v>
      </c>
      <c r="J140" s="23">
        <v>0.52577319587628868</v>
      </c>
      <c r="K140" s="46">
        <v>4.31553700794296E-2</v>
      </c>
    </row>
    <row r="141" spans="1:11" x14ac:dyDescent="0.25">
      <c r="A141" s="21" t="s">
        <v>230</v>
      </c>
      <c r="B141" s="63" t="s">
        <v>85</v>
      </c>
      <c r="C141" s="45">
        <v>19789</v>
      </c>
      <c r="D141" s="45">
        <v>20444</v>
      </c>
      <c r="E141" s="45">
        <v>23351</v>
      </c>
      <c r="F141" s="45">
        <v>23611</v>
      </c>
      <c r="G141" s="45">
        <v>24457</v>
      </c>
      <c r="H141" s="45">
        <v>28859</v>
      </c>
      <c r="I141" s="45">
        <v>9070</v>
      </c>
      <c r="J141" s="23">
        <v>0.45833543888018596</v>
      </c>
      <c r="K141" s="46">
        <v>3.8450364168269857E-2</v>
      </c>
    </row>
    <row r="142" spans="1:11" x14ac:dyDescent="0.25">
      <c r="A142" s="21" t="s">
        <v>230</v>
      </c>
      <c r="B142" s="63" t="s">
        <v>92</v>
      </c>
      <c r="C142" s="45">
        <v>17582</v>
      </c>
      <c r="D142" s="45">
        <v>19963</v>
      </c>
      <c r="E142" s="45">
        <v>21378</v>
      </c>
      <c r="F142" s="45">
        <v>23496</v>
      </c>
      <c r="G142" s="45">
        <v>25516</v>
      </c>
      <c r="H142" s="45">
        <v>25216</v>
      </c>
      <c r="I142" s="45">
        <v>7634</v>
      </c>
      <c r="J142" s="23">
        <v>0.4341940621089751</v>
      </c>
      <c r="K142" s="46">
        <v>3.6718365176399148E-2</v>
      </c>
    </row>
    <row r="143" spans="1:11" x14ac:dyDescent="0.25">
      <c r="A143" s="21" t="s">
        <v>230</v>
      </c>
      <c r="B143" s="63" t="s">
        <v>124</v>
      </c>
      <c r="C143" s="45">
        <v>17149</v>
      </c>
      <c r="D143" s="45">
        <v>17613</v>
      </c>
      <c r="E143" s="45">
        <v>20113</v>
      </c>
      <c r="F143" s="45">
        <v>21530</v>
      </c>
      <c r="G143" s="45">
        <v>23177</v>
      </c>
      <c r="H143" s="45">
        <v>24506</v>
      </c>
      <c r="I143" s="45">
        <v>7357</v>
      </c>
      <c r="J143" s="23">
        <v>0.42900460668260543</v>
      </c>
      <c r="K143" s="46">
        <v>3.6342629136639326E-2</v>
      </c>
    </row>
    <row r="144" spans="1:11" x14ac:dyDescent="0.25">
      <c r="A144" s="21" t="s">
        <v>230</v>
      </c>
      <c r="B144" s="63" t="s">
        <v>93</v>
      </c>
      <c r="C144" s="45">
        <v>18490</v>
      </c>
      <c r="D144" s="45">
        <v>19803</v>
      </c>
      <c r="E144" s="45">
        <v>22204</v>
      </c>
      <c r="F144" s="45">
        <v>24543</v>
      </c>
      <c r="G144" s="45">
        <v>25773</v>
      </c>
      <c r="H144" s="45">
        <v>27107</v>
      </c>
      <c r="I144" s="45">
        <v>8617</v>
      </c>
      <c r="J144" s="23">
        <v>0.46603569497025421</v>
      </c>
      <c r="K144" s="46">
        <v>3.8997384896851672E-2</v>
      </c>
    </row>
    <row r="145" spans="1:11" x14ac:dyDescent="0.25">
      <c r="A145" s="21" t="s">
        <v>230</v>
      </c>
      <c r="B145" s="63" t="s">
        <v>117</v>
      </c>
      <c r="C145" s="45">
        <v>17060</v>
      </c>
      <c r="D145" s="45">
        <v>17579</v>
      </c>
      <c r="E145" s="45">
        <v>20174</v>
      </c>
      <c r="F145" s="45">
        <v>21772</v>
      </c>
      <c r="G145" s="45">
        <v>24001</v>
      </c>
      <c r="H145" s="45">
        <v>27098</v>
      </c>
      <c r="I145" s="45">
        <v>10038</v>
      </c>
      <c r="J145" s="23">
        <v>0.58839390386869872</v>
      </c>
      <c r="K145" s="46">
        <v>4.7359608188344726E-2</v>
      </c>
    </row>
    <row r="146" spans="1:11" x14ac:dyDescent="0.25">
      <c r="A146" s="21" t="s">
        <v>230</v>
      </c>
      <c r="B146" s="63" t="s">
        <v>107</v>
      </c>
      <c r="C146" s="45">
        <v>15053</v>
      </c>
      <c r="D146" s="45">
        <v>17090</v>
      </c>
      <c r="E146" s="45">
        <v>18822</v>
      </c>
      <c r="F146" s="45">
        <v>20936</v>
      </c>
      <c r="G146" s="45">
        <v>22380</v>
      </c>
      <c r="H146" s="45">
        <v>24222</v>
      </c>
      <c r="I146" s="45">
        <v>9169</v>
      </c>
      <c r="J146" s="23">
        <v>0.60911446223344179</v>
      </c>
      <c r="K146" s="46">
        <v>4.87179314171855E-2</v>
      </c>
    </row>
    <row r="147" spans="1:11" x14ac:dyDescent="0.25">
      <c r="A147" s="21" t="s">
        <v>230</v>
      </c>
      <c r="B147" s="63" t="s">
        <v>99</v>
      </c>
      <c r="C147" s="45">
        <v>16887</v>
      </c>
      <c r="D147" s="45">
        <v>18241</v>
      </c>
      <c r="E147" s="45">
        <v>19543</v>
      </c>
      <c r="F147" s="45">
        <v>21556</v>
      </c>
      <c r="G147" s="45">
        <v>23753</v>
      </c>
      <c r="H147" s="45">
        <v>25403</v>
      </c>
      <c r="I147" s="45">
        <v>8516</v>
      </c>
      <c r="J147" s="23">
        <v>0.50429324332326642</v>
      </c>
      <c r="K147" s="46">
        <v>4.1677420569436574E-2</v>
      </c>
    </row>
    <row r="148" spans="1:11" x14ac:dyDescent="0.25">
      <c r="A148" s="21" t="s">
        <v>230</v>
      </c>
      <c r="B148" s="63" t="s">
        <v>125</v>
      </c>
      <c r="C148" s="45">
        <v>16314</v>
      </c>
      <c r="D148" s="45">
        <v>18069</v>
      </c>
      <c r="E148" s="45">
        <v>19640</v>
      </c>
      <c r="F148" s="45">
        <v>21498</v>
      </c>
      <c r="G148" s="45">
        <v>23872</v>
      </c>
      <c r="H148" s="45">
        <v>24254</v>
      </c>
      <c r="I148" s="45">
        <v>7940</v>
      </c>
      <c r="J148" s="23">
        <v>0.48669854113031752</v>
      </c>
      <c r="K148" s="46">
        <v>4.0452580172464225E-2</v>
      </c>
    </row>
    <row r="149" spans="1:11" x14ac:dyDescent="0.25">
      <c r="A149" s="21" t="s">
        <v>230</v>
      </c>
      <c r="B149" s="63" t="s">
        <v>138</v>
      </c>
      <c r="C149" s="45">
        <v>16418</v>
      </c>
      <c r="D149" s="45">
        <v>18455</v>
      </c>
      <c r="E149" s="45">
        <v>19603</v>
      </c>
      <c r="F149" s="45">
        <v>21348</v>
      </c>
      <c r="G149" s="45">
        <v>23039</v>
      </c>
      <c r="H149" s="45">
        <v>24406</v>
      </c>
      <c r="I149" s="45">
        <v>7988</v>
      </c>
      <c r="J149" s="23">
        <v>0.48653916433183092</v>
      </c>
      <c r="K149" s="46">
        <v>4.0441425792699492E-2</v>
      </c>
    </row>
    <row r="150" spans="1:11" x14ac:dyDescent="0.25">
      <c r="A150" s="21" t="s">
        <v>230</v>
      </c>
      <c r="B150" s="63" t="s">
        <v>94</v>
      </c>
      <c r="C150" s="45">
        <v>16798</v>
      </c>
      <c r="D150" s="45">
        <v>18008</v>
      </c>
      <c r="E150" s="45">
        <v>20084</v>
      </c>
      <c r="F150" s="45">
        <v>21671</v>
      </c>
      <c r="G150" s="45">
        <v>23654</v>
      </c>
      <c r="H150" s="45">
        <v>25029</v>
      </c>
      <c r="I150" s="45">
        <v>8231</v>
      </c>
      <c r="J150" s="23">
        <v>0.4899988093820693</v>
      </c>
      <c r="K150" s="46">
        <v>4.0683316075489806E-2</v>
      </c>
    </row>
    <row r="151" spans="1:11" x14ac:dyDescent="0.25">
      <c r="A151" s="21" t="s">
        <v>230</v>
      </c>
      <c r="B151" s="63" t="s">
        <v>86</v>
      </c>
      <c r="C151" s="45">
        <v>17161</v>
      </c>
      <c r="D151" s="45">
        <v>18459</v>
      </c>
      <c r="E151" s="45">
        <v>20673</v>
      </c>
      <c r="F151" s="45">
        <v>21868</v>
      </c>
      <c r="G151" s="45">
        <v>24512</v>
      </c>
      <c r="H151" s="45">
        <v>26043</v>
      </c>
      <c r="I151" s="45">
        <v>8882</v>
      </c>
      <c r="J151" s="23">
        <v>0.51756890624089502</v>
      </c>
      <c r="K151" s="46">
        <v>4.2593089371807613E-2</v>
      </c>
    </row>
    <row r="152" spans="1:11" x14ac:dyDescent="0.25">
      <c r="A152" s="21" t="s">
        <v>230</v>
      </c>
      <c r="B152" s="63" t="s">
        <v>118</v>
      </c>
      <c r="C152" s="45">
        <v>17623</v>
      </c>
      <c r="D152" s="45">
        <v>17972</v>
      </c>
      <c r="E152" s="45">
        <v>19652</v>
      </c>
      <c r="F152" s="45">
        <v>21537</v>
      </c>
      <c r="G152" s="45">
        <v>25128</v>
      </c>
      <c r="H152" s="45">
        <v>23482</v>
      </c>
      <c r="I152" s="45">
        <v>5859</v>
      </c>
      <c r="J152" s="23">
        <v>0.33246325824207001</v>
      </c>
      <c r="K152" s="46">
        <v>2.9118829051694384E-2</v>
      </c>
    </row>
    <row r="153" spans="1:11" x14ac:dyDescent="0.25">
      <c r="A153" s="21" t="s">
        <v>230</v>
      </c>
      <c r="B153" s="63" t="s">
        <v>108</v>
      </c>
      <c r="C153" s="45">
        <v>17086</v>
      </c>
      <c r="D153" s="45">
        <v>18781</v>
      </c>
      <c r="E153" s="45">
        <v>19206</v>
      </c>
      <c r="F153" s="45">
        <v>21587</v>
      </c>
      <c r="G153" s="45">
        <v>24487</v>
      </c>
      <c r="H153" s="45">
        <v>25134</v>
      </c>
      <c r="I153" s="45">
        <v>8048</v>
      </c>
      <c r="J153" s="23">
        <v>0.47102891255999063</v>
      </c>
      <c r="K153" s="46">
        <v>3.9350719112991595E-2</v>
      </c>
    </row>
    <row r="154" spans="1:11" x14ac:dyDescent="0.25">
      <c r="A154" s="21" t="s">
        <v>230</v>
      </c>
      <c r="B154" s="63" t="s">
        <v>119</v>
      </c>
      <c r="C154" s="45">
        <v>15924</v>
      </c>
      <c r="D154" s="45">
        <v>18060</v>
      </c>
      <c r="E154" s="45">
        <v>18771</v>
      </c>
      <c r="F154" s="45">
        <v>21342</v>
      </c>
      <c r="G154" s="45">
        <v>23363</v>
      </c>
      <c r="H154" s="45">
        <v>24184</v>
      </c>
      <c r="I154" s="45">
        <v>8260</v>
      </c>
      <c r="J154" s="23">
        <v>0.51871389098216525</v>
      </c>
      <c r="K154" s="46">
        <v>4.2671724883231565E-2</v>
      </c>
    </row>
    <row r="155" spans="1:11" x14ac:dyDescent="0.25">
      <c r="A155" s="21" t="s">
        <v>230</v>
      </c>
      <c r="B155" s="63" t="s">
        <v>126</v>
      </c>
      <c r="C155" s="45">
        <v>17420</v>
      </c>
      <c r="D155" s="45">
        <v>18949</v>
      </c>
      <c r="E155" s="45">
        <v>20504</v>
      </c>
      <c r="F155" s="45">
        <v>22089</v>
      </c>
      <c r="G155" s="45">
        <v>25140</v>
      </c>
      <c r="H155" s="45">
        <v>25244</v>
      </c>
      <c r="I155" s="45">
        <v>7824</v>
      </c>
      <c r="J155" s="23">
        <v>0.44913892078071183</v>
      </c>
      <c r="K155" s="46">
        <v>3.7793633405308391E-2</v>
      </c>
    </row>
    <row r="156" spans="1:11" x14ac:dyDescent="0.25">
      <c r="A156" s="21" t="s">
        <v>230</v>
      </c>
      <c r="B156" s="63" t="s">
        <v>131</v>
      </c>
      <c r="C156" s="45">
        <v>15971</v>
      </c>
      <c r="D156" s="45">
        <v>17997</v>
      </c>
      <c r="E156" s="45">
        <v>19229</v>
      </c>
      <c r="F156" s="45">
        <v>20343</v>
      </c>
      <c r="G156" s="45">
        <v>22516</v>
      </c>
      <c r="H156" s="45">
        <v>23734</v>
      </c>
      <c r="I156" s="45">
        <v>7763</v>
      </c>
      <c r="J156" s="23">
        <v>0.48606849915471795</v>
      </c>
      <c r="K156" s="46">
        <v>4.0408478841474027E-2</v>
      </c>
    </row>
    <row r="157" spans="1:11" x14ac:dyDescent="0.25">
      <c r="A157" s="21" t="s">
        <v>230</v>
      </c>
      <c r="B157" s="63" t="s">
        <v>87</v>
      </c>
      <c r="C157" s="45">
        <v>19170</v>
      </c>
      <c r="D157" s="45">
        <v>19239</v>
      </c>
      <c r="E157" s="45">
        <v>21306</v>
      </c>
      <c r="F157" s="45">
        <v>22184</v>
      </c>
      <c r="G157" s="45">
        <v>24749</v>
      </c>
      <c r="H157" s="45">
        <v>27574</v>
      </c>
      <c r="I157" s="45">
        <v>8404</v>
      </c>
      <c r="J157" s="23">
        <v>0.43839332290036515</v>
      </c>
      <c r="K157" s="46">
        <v>3.7021512810745838E-2</v>
      </c>
    </row>
    <row r="158" spans="1:11" x14ac:dyDescent="0.25">
      <c r="A158" s="21" t="s">
        <v>230</v>
      </c>
      <c r="B158" s="63" t="s">
        <v>120</v>
      </c>
      <c r="C158" s="45">
        <v>16503</v>
      </c>
      <c r="D158" s="45">
        <v>18190</v>
      </c>
      <c r="E158" s="45">
        <v>19760</v>
      </c>
      <c r="F158" s="45">
        <v>21724</v>
      </c>
      <c r="G158" s="45">
        <v>23178</v>
      </c>
      <c r="H158" s="45">
        <v>25497</v>
      </c>
      <c r="I158" s="45">
        <v>8994</v>
      </c>
      <c r="J158" s="23">
        <v>0.54499181966915111</v>
      </c>
      <c r="K158" s="46">
        <v>4.4461938641202847E-2</v>
      </c>
    </row>
    <row r="159" spans="1:11" x14ac:dyDescent="0.25">
      <c r="A159" s="21" t="s">
        <v>230</v>
      </c>
      <c r="B159" s="63" t="s">
        <v>139</v>
      </c>
      <c r="C159" s="45">
        <v>16580</v>
      </c>
      <c r="D159" s="45">
        <v>18292</v>
      </c>
      <c r="E159" s="45">
        <v>19378</v>
      </c>
      <c r="F159" s="45">
        <v>22392</v>
      </c>
      <c r="G159" s="45">
        <v>23468</v>
      </c>
      <c r="H159" s="45">
        <v>25416</v>
      </c>
      <c r="I159" s="45">
        <v>8836</v>
      </c>
      <c r="J159" s="23">
        <v>0.53293124246079615</v>
      </c>
      <c r="K159" s="46">
        <v>4.3643728221106848E-2</v>
      </c>
    </row>
    <row r="160" spans="1:11" x14ac:dyDescent="0.25">
      <c r="A160" s="21" t="s">
        <v>230</v>
      </c>
      <c r="B160" s="63" t="s">
        <v>121</v>
      </c>
      <c r="C160" s="45">
        <v>17161</v>
      </c>
      <c r="D160" s="45">
        <v>18979</v>
      </c>
      <c r="E160" s="45">
        <v>20650</v>
      </c>
      <c r="F160" s="45">
        <v>23465</v>
      </c>
      <c r="G160" s="45">
        <v>24048</v>
      </c>
      <c r="H160" s="45">
        <v>27033</v>
      </c>
      <c r="I160" s="45">
        <v>9872</v>
      </c>
      <c r="J160" s="23">
        <v>0.57525785210652058</v>
      </c>
      <c r="K160" s="46">
        <v>4.6490199098458751E-2</v>
      </c>
    </row>
    <row r="161" spans="1:11" x14ac:dyDescent="0.25">
      <c r="A161" s="21" t="s">
        <v>230</v>
      </c>
      <c r="B161" s="63" t="s">
        <v>100</v>
      </c>
      <c r="C161" s="45">
        <v>18114</v>
      </c>
      <c r="D161" s="45">
        <v>19309</v>
      </c>
      <c r="E161" s="45">
        <v>21159</v>
      </c>
      <c r="F161" s="45">
        <v>22530</v>
      </c>
      <c r="G161" s="45">
        <v>24249</v>
      </c>
      <c r="H161" s="45">
        <v>25609</v>
      </c>
      <c r="I161" s="45">
        <v>7495</v>
      </c>
      <c r="J161" s="23">
        <v>0.41376835596775974</v>
      </c>
      <c r="K161" s="46">
        <v>3.5232328206999508E-2</v>
      </c>
    </row>
    <row r="162" spans="1:11" x14ac:dyDescent="0.25">
      <c r="A162" s="21" t="s">
        <v>230</v>
      </c>
      <c r="B162" s="63" t="s">
        <v>132</v>
      </c>
      <c r="C162" s="45">
        <v>16860</v>
      </c>
      <c r="D162" s="45">
        <v>19291</v>
      </c>
      <c r="E162" s="45">
        <v>20654</v>
      </c>
      <c r="F162" s="45">
        <v>24383</v>
      </c>
      <c r="G162" s="45">
        <v>23504</v>
      </c>
      <c r="H162" s="45">
        <v>26344</v>
      </c>
      <c r="I162" s="45">
        <v>9484</v>
      </c>
      <c r="J162" s="23">
        <v>0.5625148279952551</v>
      </c>
      <c r="K162" s="46">
        <v>4.5640544890288348E-2</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D6903-DA9A-4EC6-B708-95F35E2BC38B}">
  <sheetPr>
    <tabColor theme="4"/>
  </sheetPr>
  <dimension ref="A1"/>
  <sheetViews>
    <sheetView workbookViewId="0">
      <selection activeCell="K12" sqref="K12"/>
    </sheetView>
  </sheetViews>
  <sheetFormatPr defaultColWidth="8.85546875" defaultRowHeight="15" x14ac:dyDescent="0.25"/>
  <cols>
    <col min="1" max="1" width="55.85546875" style="16" customWidth="1"/>
    <col min="2" max="2" width="11.28515625" style="16" bestFit="1" customWidth="1"/>
    <col min="3" max="3" width="11.28515625" style="16" customWidth="1"/>
    <col min="4" max="4" width="9.28515625" style="16" customWidth="1"/>
    <col min="5" max="6" width="13.28515625" style="16" customWidth="1"/>
    <col min="7" max="7" width="12.7109375" style="16" customWidth="1"/>
    <col min="8" max="8" width="18.5703125" style="16" bestFit="1" customWidth="1"/>
    <col min="9" max="16384" width="8.85546875" style="16"/>
  </cols>
  <sheetData>
    <row r="1" spans="1:1" ht="15.75" x14ac:dyDescent="0.25">
      <c r="A1" s="15" t="s">
        <v>338</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B5E33-C616-4725-9306-74816AF42F08}">
  <sheetPr filterMode="1">
    <tabColor theme="4" tint="-0.499984740745262"/>
  </sheetPr>
  <dimension ref="A1:G107"/>
  <sheetViews>
    <sheetView workbookViewId="0">
      <pane ySplit="3" topLeftCell="A4" activePane="bottomLeft" state="frozen"/>
      <selection pane="bottomLeft" activeCell="B114" sqref="B114"/>
    </sheetView>
  </sheetViews>
  <sheetFormatPr defaultColWidth="8.85546875" defaultRowHeight="15" x14ac:dyDescent="0.25"/>
  <cols>
    <col min="1" max="1" width="57.7109375" style="16" customWidth="1"/>
    <col min="2" max="2" width="9.140625" style="16" customWidth="1"/>
    <col min="3" max="3" width="10.85546875" style="16" customWidth="1"/>
    <col min="4" max="16384" width="8.85546875" style="16"/>
  </cols>
  <sheetData>
    <row r="1" spans="1:7" ht="15.75" x14ac:dyDescent="0.25">
      <c r="A1" s="15" t="s">
        <v>339</v>
      </c>
    </row>
    <row r="3" spans="1:7" x14ac:dyDescent="0.25">
      <c r="A3" s="64" t="s">
        <v>148</v>
      </c>
      <c r="B3" s="66">
        <v>2011</v>
      </c>
      <c r="C3" s="67">
        <v>2013</v>
      </c>
      <c r="D3" s="67">
        <v>2015</v>
      </c>
      <c r="E3" s="67">
        <v>2017</v>
      </c>
      <c r="F3" s="68">
        <v>2019</v>
      </c>
      <c r="G3" s="68">
        <v>2021</v>
      </c>
    </row>
    <row r="4" spans="1:7" hidden="1" x14ac:dyDescent="0.25">
      <c r="A4" s="74" t="s">
        <v>340</v>
      </c>
      <c r="B4" s="45">
        <v>17242</v>
      </c>
      <c r="C4" s="45">
        <v>18520</v>
      </c>
      <c r="D4" s="45">
        <v>20193</v>
      </c>
      <c r="E4" s="45">
        <v>22083</v>
      </c>
      <c r="F4" s="45">
        <v>24141</v>
      </c>
      <c r="G4" s="45">
        <v>25249</v>
      </c>
    </row>
    <row r="5" spans="1:7" hidden="1" x14ac:dyDescent="0.25">
      <c r="A5" s="74" t="s">
        <v>341</v>
      </c>
      <c r="B5" s="45">
        <v>14432</v>
      </c>
      <c r="C5" s="45">
        <v>15088</v>
      </c>
      <c r="D5" s="45">
        <v>17728</v>
      </c>
      <c r="E5" s="45">
        <v>19140</v>
      </c>
      <c r="F5" s="45">
        <v>20763</v>
      </c>
      <c r="G5" s="45">
        <v>22905</v>
      </c>
    </row>
    <row r="6" spans="1:7" hidden="1" x14ac:dyDescent="0.25">
      <c r="A6" s="74" t="s">
        <v>342</v>
      </c>
      <c r="B6" s="45">
        <v>18065</v>
      </c>
      <c r="C6" s="45">
        <v>23010</v>
      </c>
      <c r="D6" s="45">
        <v>23718</v>
      </c>
      <c r="E6" s="45">
        <v>25669</v>
      </c>
      <c r="F6" s="45">
        <v>26595</v>
      </c>
      <c r="G6" s="45">
        <v>26865</v>
      </c>
    </row>
    <row r="7" spans="1:7" hidden="1" x14ac:dyDescent="0.25">
      <c r="A7" s="74" t="s">
        <v>343</v>
      </c>
      <c r="B7" s="45">
        <v>17360</v>
      </c>
      <c r="C7" s="45">
        <v>17948</v>
      </c>
      <c r="D7" s="45">
        <v>20004</v>
      </c>
      <c r="E7" s="45">
        <v>21915</v>
      </c>
      <c r="F7" s="45">
        <v>23983</v>
      </c>
      <c r="G7" s="45">
        <v>24374</v>
      </c>
    </row>
    <row r="8" spans="1:7" hidden="1" x14ac:dyDescent="0.25">
      <c r="A8" s="74" t="s">
        <v>344</v>
      </c>
      <c r="B8" s="45">
        <v>14605</v>
      </c>
      <c r="C8" s="45">
        <v>15452</v>
      </c>
      <c r="D8" s="45">
        <v>16846</v>
      </c>
      <c r="E8" s="45">
        <v>19870</v>
      </c>
      <c r="F8" s="45">
        <v>21359</v>
      </c>
      <c r="G8" s="45">
        <v>21944</v>
      </c>
    </row>
    <row r="9" spans="1:7" hidden="1" x14ac:dyDescent="0.25">
      <c r="A9" s="74" t="s">
        <v>345</v>
      </c>
      <c r="B9" s="45">
        <v>17852</v>
      </c>
      <c r="C9" s="45">
        <v>19077</v>
      </c>
      <c r="D9" s="45">
        <v>20744</v>
      </c>
      <c r="E9" s="45">
        <v>21914</v>
      </c>
      <c r="F9" s="45">
        <v>24117</v>
      </c>
      <c r="G9" s="45">
        <v>25473</v>
      </c>
    </row>
    <row r="10" spans="1:7" hidden="1" x14ac:dyDescent="0.25">
      <c r="A10" s="74" t="s">
        <v>346</v>
      </c>
      <c r="B10" s="45">
        <v>17464</v>
      </c>
      <c r="C10" s="45">
        <v>19390</v>
      </c>
      <c r="D10" s="45">
        <v>20030</v>
      </c>
      <c r="E10" s="45">
        <v>23060</v>
      </c>
      <c r="F10" s="45">
        <v>23640</v>
      </c>
      <c r="G10" s="45">
        <v>25455</v>
      </c>
    </row>
    <row r="11" spans="1:7" hidden="1" x14ac:dyDescent="0.25">
      <c r="A11" s="74" t="s">
        <v>347</v>
      </c>
      <c r="B11" s="45">
        <v>18880</v>
      </c>
      <c r="C11" s="45">
        <v>19860</v>
      </c>
      <c r="D11" s="45">
        <v>21847</v>
      </c>
      <c r="E11" s="45">
        <v>24028</v>
      </c>
      <c r="F11" s="45">
        <v>25562</v>
      </c>
      <c r="G11" s="45">
        <v>28454</v>
      </c>
    </row>
    <row r="12" spans="1:7" hidden="1" x14ac:dyDescent="0.25">
      <c r="A12" s="74" t="s">
        <v>348</v>
      </c>
      <c r="B12" s="45">
        <v>18078</v>
      </c>
      <c r="C12" s="45">
        <v>18442</v>
      </c>
      <c r="D12" s="45">
        <v>20954</v>
      </c>
      <c r="E12" s="45">
        <v>23083</v>
      </c>
      <c r="F12" s="45">
        <v>23630</v>
      </c>
      <c r="G12" s="45">
        <v>25599</v>
      </c>
    </row>
    <row r="13" spans="1:7" hidden="1" x14ac:dyDescent="0.25">
      <c r="A13" s="74" t="s">
        <v>349</v>
      </c>
      <c r="B13" s="45">
        <v>18241</v>
      </c>
      <c r="C13" s="45">
        <v>19087</v>
      </c>
      <c r="D13" s="45">
        <v>21080</v>
      </c>
      <c r="E13" s="45">
        <v>23531</v>
      </c>
      <c r="F13" s="45">
        <v>24990</v>
      </c>
      <c r="G13" s="45">
        <v>27453</v>
      </c>
    </row>
    <row r="14" spans="1:7" hidden="1" x14ac:dyDescent="0.25">
      <c r="A14" s="74" t="s">
        <v>350</v>
      </c>
      <c r="B14" s="45">
        <v>17093</v>
      </c>
      <c r="C14" s="45">
        <v>18712</v>
      </c>
      <c r="D14" s="45">
        <v>19259</v>
      </c>
      <c r="E14" s="45">
        <v>21233</v>
      </c>
      <c r="F14" s="45">
        <v>24346</v>
      </c>
      <c r="G14" s="45">
        <v>25241</v>
      </c>
    </row>
    <row r="15" spans="1:7" hidden="1" x14ac:dyDescent="0.25">
      <c r="A15" s="74" t="s">
        <v>351</v>
      </c>
      <c r="B15" s="45">
        <v>16341</v>
      </c>
      <c r="C15" s="45">
        <v>17410</v>
      </c>
      <c r="D15" s="45">
        <v>20452</v>
      </c>
      <c r="E15" s="45">
        <v>21438</v>
      </c>
      <c r="F15" s="45">
        <v>23379</v>
      </c>
      <c r="G15" s="45">
        <v>26635</v>
      </c>
    </row>
    <row r="16" spans="1:7" hidden="1" x14ac:dyDescent="0.25">
      <c r="A16" s="74" t="s">
        <v>352</v>
      </c>
      <c r="B16" s="45">
        <v>15647</v>
      </c>
      <c r="C16" s="45">
        <v>16288</v>
      </c>
      <c r="D16" s="45">
        <v>18234</v>
      </c>
      <c r="E16" s="45">
        <v>20331</v>
      </c>
      <c r="F16" s="45">
        <v>21862</v>
      </c>
      <c r="G16" s="45">
        <v>21109</v>
      </c>
    </row>
    <row r="17" spans="1:7" hidden="1" x14ac:dyDescent="0.25">
      <c r="A17" s="74" t="s">
        <v>353</v>
      </c>
      <c r="B17" s="45">
        <v>15318</v>
      </c>
      <c r="C17" s="45">
        <v>16257</v>
      </c>
      <c r="D17" s="45">
        <v>19514</v>
      </c>
      <c r="E17" s="45">
        <v>19993</v>
      </c>
      <c r="F17" s="45">
        <v>22757</v>
      </c>
      <c r="G17" s="45">
        <v>23433</v>
      </c>
    </row>
    <row r="18" spans="1:7" hidden="1" x14ac:dyDescent="0.25">
      <c r="A18" s="74" t="s">
        <v>354</v>
      </c>
      <c r="B18" s="45">
        <v>17283</v>
      </c>
      <c r="C18" s="45">
        <v>19512</v>
      </c>
      <c r="D18" s="45">
        <v>19930</v>
      </c>
      <c r="E18" s="45">
        <v>22704</v>
      </c>
      <c r="F18" s="45">
        <v>24508</v>
      </c>
      <c r="G18" s="45">
        <v>24523</v>
      </c>
    </row>
    <row r="19" spans="1:7" hidden="1" x14ac:dyDescent="0.25">
      <c r="A19" s="74" t="s">
        <v>355</v>
      </c>
      <c r="B19" s="45">
        <v>16837</v>
      </c>
      <c r="C19" s="45">
        <v>18354</v>
      </c>
      <c r="D19" s="45">
        <v>20296</v>
      </c>
      <c r="E19" s="45">
        <v>22273</v>
      </c>
      <c r="F19" s="45">
        <v>25106</v>
      </c>
      <c r="G19" s="45">
        <v>25521</v>
      </c>
    </row>
    <row r="20" spans="1:7" hidden="1" x14ac:dyDescent="0.25">
      <c r="A20" s="74" t="s">
        <v>356</v>
      </c>
      <c r="B20" s="45">
        <v>15526</v>
      </c>
      <c r="C20" s="45">
        <v>16978</v>
      </c>
      <c r="D20" s="45">
        <v>19551</v>
      </c>
      <c r="E20" s="45">
        <v>20513</v>
      </c>
      <c r="F20" s="45">
        <v>22816</v>
      </c>
      <c r="G20" s="45">
        <v>24269</v>
      </c>
    </row>
    <row r="21" spans="1:7" hidden="1" x14ac:dyDescent="0.25">
      <c r="A21" s="74" t="s">
        <v>357</v>
      </c>
      <c r="B21" s="45">
        <v>16826</v>
      </c>
      <c r="C21" s="45">
        <v>18108</v>
      </c>
      <c r="D21" s="45">
        <v>18982</v>
      </c>
      <c r="E21" s="45">
        <v>21679</v>
      </c>
      <c r="F21" s="45">
        <v>22474</v>
      </c>
      <c r="G21" s="45">
        <v>22838</v>
      </c>
    </row>
    <row r="22" spans="1:7" hidden="1" x14ac:dyDescent="0.25">
      <c r="A22" s="74" t="s">
        <v>358</v>
      </c>
      <c r="B22" s="45">
        <v>17556</v>
      </c>
      <c r="C22" s="45">
        <v>18172</v>
      </c>
      <c r="D22" s="45">
        <v>19280</v>
      </c>
      <c r="E22" s="45">
        <v>20465</v>
      </c>
      <c r="F22" s="45">
        <v>24410</v>
      </c>
      <c r="G22" s="45">
        <v>25397</v>
      </c>
    </row>
    <row r="23" spans="1:7" hidden="1" x14ac:dyDescent="0.25">
      <c r="A23" s="74" t="s">
        <v>359</v>
      </c>
      <c r="B23" s="45">
        <v>16075</v>
      </c>
      <c r="C23" s="45">
        <v>18096</v>
      </c>
      <c r="D23" s="45">
        <v>19870</v>
      </c>
      <c r="E23" s="45">
        <v>20160</v>
      </c>
      <c r="F23" s="45">
        <v>23331</v>
      </c>
      <c r="G23" s="45">
        <v>23593</v>
      </c>
    </row>
    <row r="24" spans="1:7" hidden="1" x14ac:dyDescent="0.25">
      <c r="A24" s="74" t="s">
        <v>360</v>
      </c>
      <c r="B24" s="45">
        <v>18239</v>
      </c>
      <c r="C24" s="45">
        <v>19269</v>
      </c>
      <c r="D24" s="45">
        <v>19754</v>
      </c>
      <c r="E24" s="45">
        <v>21454</v>
      </c>
      <c r="F24" s="45">
        <v>24725</v>
      </c>
      <c r="G24" s="45">
        <v>26089</v>
      </c>
    </row>
    <row r="25" spans="1:7" hidden="1" x14ac:dyDescent="0.25">
      <c r="A25" s="74" t="s">
        <v>361</v>
      </c>
      <c r="B25" s="45">
        <v>16945</v>
      </c>
      <c r="C25" s="45">
        <v>17847</v>
      </c>
      <c r="D25" s="45">
        <v>19983</v>
      </c>
      <c r="E25" s="45">
        <v>21722</v>
      </c>
      <c r="F25" s="45">
        <v>23294</v>
      </c>
      <c r="G25" s="45">
        <v>25243</v>
      </c>
    </row>
    <row r="26" spans="1:7" hidden="1" x14ac:dyDescent="0.25">
      <c r="A26" s="74" t="s">
        <v>362</v>
      </c>
      <c r="B26" s="45">
        <v>19130</v>
      </c>
      <c r="C26" s="45">
        <v>19741</v>
      </c>
      <c r="D26" s="45">
        <v>20817</v>
      </c>
      <c r="E26" s="45">
        <v>23800</v>
      </c>
      <c r="F26" s="45">
        <v>24575</v>
      </c>
      <c r="G26" s="45">
        <v>25942</v>
      </c>
    </row>
    <row r="27" spans="1:7" hidden="1" x14ac:dyDescent="0.25">
      <c r="A27" s="74" t="s">
        <v>363</v>
      </c>
      <c r="B27" s="45">
        <v>16434</v>
      </c>
      <c r="C27" s="45">
        <v>17306</v>
      </c>
      <c r="D27" s="45">
        <v>18481</v>
      </c>
      <c r="E27" s="45">
        <v>21588</v>
      </c>
      <c r="F27" s="45">
        <v>23281</v>
      </c>
      <c r="G27" s="45">
        <v>23305</v>
      </c>
    </row>
    <row r="28" spans="1:7" hidden="1" x14ac:dyDescent="0.25">
      <c r="A28" s="74" t="s">
        <v>364</v>
      </c>
      <c r="B28" s="45">
        <v>17975</v>
      </c>
      <c r="C28" s="45">
        <v>17340</v>
      </c>
      <c r="D28" s="45">
        <v>20470</v>
      </c>
      <c r="E28" s="45">
        <v>22246</v>
      </c>
      <c r="F28" s="45">
        <v>24911</v>
      </c>
      <c r="G28" s="45">
        <v>25581</v>
      </c>
    </row>
    <row r="29" spans="1:7" hidden="1" x14ac:dyDescent="0.25">
      <c r="A29" s="74" t="s">
        <v>365</v>
      </c>
      <c r="B29" s="45">
        <v>15459</v>
      </c>
      <c r="C29" s="45">
        <v>16527</v>
      </c>
      <c r="D29" s="45">
        <v>18575</v>
      </c>
      <c r="E29" s="45">
        <v>20851</v>
      </c>
      <c r="F29" s="45">
        <v>21328</v>
      </c>
      <c r="G29" s="45">
        <v>23932</v>
      </c>
    </row>
    <row r="30" spans="1:7" hidden="1" x14ac:dyDescent="0.25">
      <c r="A30" s="74" t="s">
        <v>366</v>
      </c>
      <c r="B30" s="45">
        <v>16071</v>
      </c>
      <c r="C30" s="45">
        <v>17815</v>
      </c>
      <c r="D30" s="45">
        <v>20012</v>
      </c>
      <c r="E30" s="45">
        <v>22381</v>
      </c>
      <c r="F30" s="45">
        <v>24122</v>
      </c>
      <c r="G30" s="45">
        <v>25990</v>
      </c>
    </row>
    <row r="31" spans="1:7" hidden="1" x14ac:dyDescent="0.25">
      <c r="A31" s="74" t="s">
        <v>367</v>
      </c>
      <c r="B31" s="45">
        <v>17425</v>
      </c>
      <c r="C31" s="45">
        <v>17652</v>
      </c>
      <c r="D31" s="45">
        <v>20551</v>
      </c>
      <c r="E31" s="45">
        <v>21258</v>
      </c>
      <c r="F31" s="45">
        <v>24035</v>
      </c>
      <c r="G31" s="45">
        <v>24361</v>
      </c>
    </row>
    <row r="32" spans="1:7" hidden="1" x14ac:dyDescent="0.25">
      <c r="A32" s="74" t="s">
        <v>368</v>
      </c>
      <c r="B32" s="45">
        <v>16352</v>
      </c>
      <c r="C32" s="45">
        <v>17122</v>
      </c>
      <c r="D32" s="45">
        <v>19405</v>
      </c>
      <c r="E32" s="45">
        <v>22498</v>
      </c>
      <c r="F32" s="45">
        <v>23197</v>
      </c>
      <c r="G32" s="45">
        <v>25367</v>
      </c>
    </row>
    <row r="33" spans="1:7" hidden="1" x14ac:dyDescent="0.25">
      <c r="A33" s="74" t="s">
        <v>369</v>
      </c>
      <c r="B33" s="45">
        <v>15714</v>
      </c>
      <c r="C33" s="45">
        <v>17306</v>
      </c>
      <c r="D33" s="45">
        <v>19066</v>
      </c>
      <c r="E33" s="45">
        <v>20417</v>
      </c>
      <c r="F33" s="45">
        <v>21820</v>
      </c>
      <c r="G33" s="45">
        <v>23976</v>
      </c>
    </row>
    <row r="34" spans="1:7" hidden="1" x14ac:dyDescent="0.25">
      <c r="A34" s="74" t="s">
        <v>370</v>
      </c>
      <c r="B34" s="45">
        <v>19789</v>
      </c>
      <c r="C34" s="45">
        <v>20444</v>
      </c>
      <c r="D34" s="45">
        <v>23351</v>
      </c>
      <c r="E34" s="45">
        <v>23611</v>
      </c>
      <c r="F34" s="45">
        <v>24457</v>
      </c>
      <c r="G34" s="45">
        <v>28859</v>
      </c>
    </row>
    <row r="35" spans="1:7" hidden="1" x14ac:dyDescent="0.25">
      <c r="A35" s="74" t="s">
        <v>371</v>
      </c>
      <c r="B35" s="45">
        <v>17582</v>
      </c>
      <c r="C35" s="45">
        <v>19963</v>
      </c>
      <c r="D35" s="45">
        <v>21378</v>
      </c>
      <c r="E35" s="45">
        <v>23496</v>
      </c>
      <c r="F35" s="45">
        <v>25516</v>
      </c>
      <c r="G35" s="45">
        <v>25216</v>
      </c>
    </row>
    <row r="36" spans="1:7" hidden="1" x14ac:dyDescent="0.25">
      <c r="A36" s="74" t="s">
        <v>372</v>
      </c>
      <c r="B36" s="45">
        <v>17149</v>
      </c>
      <c r="C36" s="45">
        <v>17613</v>
      </c>
      <c r="D36" s="45">
        <v>20113</v>
      </c>
      <c r="E36" s="45">
        <v>21530</v>
      </c>
      <c r="F36" s="45">
        <v>23177</v>
      </c>
      <c r="G36" s="45">
        <v>24506</v>
      </c>
    </row>
    <row r="37" spans="1:7" hidden="1" x14ac:dyDescent="0.25">
      <c r="A37" s="74" t="s">
        <v>373</v>
      </c>
      <c r="B37" s="45">
        <v>18490</v>
      </c>
      <c r="C37" s="45">
        <v>19803</v>
      </c>
      <c r="D37" s="45">
        <v>22204</v>
      </c>
      <c r="E37" s="45">
        <v>24543</v>
      </c>
      <c r="F37" s="45">
        <v>25773</v>
      </c>
      <c r="G37" s="45">
        <v>27107</v>
      </c>
    </row>
    <row r="38" spans="1:7" hidden="1" x14ac:dyDescent="0.25">
      <c r="A38" s="74" t="s">
        <v>374</v>
      </c>
      <c r="B38" s="45">
        <v>17060</v>
      </c>
      <c r="C38" s="45">
        <v>17579</v>
      </c>
      <c r="D38" s="45">
        <v>20174</v>
      </c>
      <c r="E38" s="45">
        <v>21772</v>
      </c>
      <c r="F38" s="45">
        <v>24001</v>
      </c>
      <c r="G38" s="45">
        <v>27098</v>
      </c>
    </row>
    <row r="39" spans="1:7" hidden="1" x14ac:dyDescent="0.25">
      <c r="A39" s="74" t="s">
        <v>375</v>
      </c>
      <c r="B39" s="45">
        <v>15053</v>
      </c>
      <c r="C39" s="45">
        <v>17090</v>
      </c>
      <c r="D39" s="45">
        <v>18822</v>
      </c>
      <c r="E39" s="45">
        <v>20936</v>
      </c>
      <c r="F39" s="45">
        <v>22380</v>
      </c>
      <c r="G39" s="45">
        <v>24222</v>
      </c>
    </row>
    <row r="40" spans="1:7" hidden="1" x14ac:dyDescent="0.25">
      <c r="A40" s="74" t="s">
        <v>376</v>
      </c>
      <c r="B40" s="45">
        <v>16887</v>
      </c>
      <c r="C40" s="45">
        <v>18241</v>
      </c>
      <c r="D40" s="45">
        <v>19543</v>
      </c>
      <c r="E40" s="45">
        <v>21556</v>
      </c>
      <c r="F40" s="45">
        <v>23753</v>
      </c>
      <c r="G40" s="45">
        <v>25403</v>
      </c>
    </row>
    <row r="41" spans="1:7" hidden="1" x14ac:dyDescent="0.25">
      <c r="A41" s="74" t="s">
        <v>377</v>
      </c>
      <c r="B41" s="45">
        <v>16314</v>
      </c>
      <c r="C41" s="45">
        <v>18069</v>
      </c>
      <c r="D41" s="45">
        <v>19640</v>
      </c>
      <c r="E41" s="45">
        <v>21498</v>
      </c>
      <c r="F41" s="45">
        <v>23872</v>
      </c>
      <c r="G41" s="45">
        <v>24254</v>
      </c>
    </row>
    <row r="42" spans="1:7" hidden="1" x14ac:dyDescent="0.25">
      <c r="A42" s="74" t="s">
        <v>378</v>
      </c>
      <c r="B42" s="45">
        <v>16418</v>
      </c>
      <c r="C42" s="45">
        <v>18455</v>
      </c>
      <c r="D42" s="45">
        <v>19603</v>
      </c>
      <c r="E42" s="45">
        <v>21348</v>
      </c>
      <c r="F42" s="45">
        <v>23039</v>
      </c>
      <c r="G42" s="45">
        <v>24406</v>
      </c>
    </row>
    <row r="43" spans="1:7" hidden="1" x14ac:dyDescent="0.25">
      <c r="A43" s="74" t="s">
        <v>379</v>
      </c>
      <c r="B43" s="45">
        <v>16798</v>
      </c>
      <c r="C43" s="45">
        <v>18008</v>
      </c>
      <c r="D43" s="45">
        <v>20084</v>
      </c>
      <c r="E43" s="45">
        <v>21671</v>
      </c>
      <c r="F43" s="45">
        <v>23654</v>
      </c>
      <c r="G43" s="45">
        <v>25029</v>
      </c>
    </row>
    <row r="44" spans="1:7" hidden="1" x14ac:dyDescent="0.25">
      <c r="A44" s="74" t="s">
        <v>380</v>
      </c>
      <c r="B44" s="45">
        <v>17161</v>
      </c>
      <c r="C44" s="45">
        <v>18459</v>
      </c>
      <c r="D44" s="45">
        <v>20673</v>
      </c>
      <c r="E44" s="45">
        <v>21868</v>
      </c>
      <c r="F44" s="45">
        <v>24512</v>
      </c>
      <c r="G44" s="45">
        <v>26043</v>
      </c>
    </row>
    <row r="45" spans="1:7" hidden="1" x14ac:dyDescent="0.25">
      <c r="A45" s="74" t="s">
        <v>381</v>
      </c>
      <c r="B45" s="45">
        <v>17623</v>
      </c>
      <c r="C45" s="45">
        <v>17972</v>
      </c>
      <c r="D45" s="45">
        <v>19652</v>
      </c>
      <c r="E45" s="45">
        <v>21537</v>
      </c>
      <c r="F45" s="45">
        <v>25128</v>
      </c>
      <c r="G45" s="45">
        <v>23482</v>
      </c>
    </row>
    <row r="46" spans="1:7" hidden="1" x14ac:dyDescent="0.25">
      <c r="A46" s="74" t="s">
        <v>382</v>
      </c>
      <c r="B46" s="45">
        <v>17086</v>
      </c>
      <c r="C46" s="45">
        <v>18781</v>
      </c>
      <c r="D46" s="45">
        <v>19206</v>
      </c>
      <c r="E46" s="45">
        <v>21587</v>
      </c>
      <c r="F46" s="45">
        <v>24487</v>
      </c>
      <c r="G46" s="45">
        <v>25134</v>
      </c>
    </row>
    <row r="47" spans="1:7" hidden="1" x14ac:dyDescent="0.25">
      <c r="A47" s="74" t="s">
        <v>383</v>
      </c>
      <c r="B47" s="45">
        <v>15924</v>
      </c>
      <c r="C47" s="45">
        <v>18060</v>
      </c>
      <c r="D47" s="45">
        <v>18771</v>
      </c>
      <c r="E47" s="45">
        <v>21342</v>
      </c>
      <c r="F47" s="45">
        <v>23363</v>
      </c>
      <c r="G47" s="45">
        <v>24184</v>
      </c>
    </row>
    <row r="48" spans="1:7" hidden="1" x14ac:dyDescent="0.25">
      <c r="A48" s="74" t="s">
        <v>384</v>
      </c>
      <c r="B48" s="45">
        <v>17420</v>
      </c>
      <c r="C48" s="45">
        <v>18949</v>
      </c>
      <c r="D48" s="45">
        <v>20504</v>
      </c>
      <c r="E48" s="45">
        <v>22089</v>
      </c>
      <c r="F48" s="45">
        <v>25140</v>
      </c>
      <c r="G48" s="45">
        <v>25244</v>
      </c>
    </row>
    <row r="49" spans="1:7" hidden="1" x14ac:dyDescent="0.25">
      <c r="A49" s="74" t="s">
        <v>385</v>
      </c>
      <c r="B49" s="45">
        <v>15971</v>
      </c>
      <c r="C49" s="45">
        <v>17997</v>
      </c>
      <c r="D49" s="45">
        <v>19229</v>
      </c>
      <c r="E49" s="45">
        <v>20343</v>
      </c>
      <c r="F49" s="45">
        <v>22516</v>
      </c>
      <c r="G49" s="45">
        <v>23734</v>
      </c>
    </row>
    <row r="50" spans="1:7" hidden="1" x14ac:dyDescent="0.25">
      <c r="A50" s="74" t="s">
        <v>386</v>
      </c>
      <c r="B50" s="45">
        <v>19170</v>
      </c>
      <c r="C50" s="45">
        <v>19239</v>
      </c>
      <c r="D50" s="45">
        <v>21306</v>
      </c>
      <c r="E50" s="45">
        <v>22184</v>
      </c>
      <c r="F50" s="45">
        <v>24749</v>
      </c>
      <c r="G50" s="45">
        <v>27574</v>
      </c>
    </row>
    <row r="51" spans="1:7" hidden="1" x14ac:dyDescent="0.25">
      <c r="A51" s="74" t="s">
        <v>387</v>
      </c>
      <c r="B51" s="45">
        <v>16503</v>
      </c>
      <c r="C51" s="45">
        <v>18190</v>
      </c>
      <c r="D51" s="45">
        <v>19760</v>
      </c>
      <c r="E51" s="45">
        <v>21724</v>
      </c>
      <c r="F51" s="45">
        <v>23178</v>
      </c>
      <c r="G51" s="45">
        <v>25497</v>
      </c>
    </row>
    <row r="52" spans="1:7" x14ac:dyDescent="0.25">
      <c r="A52" s="74" t="s">
        <v>388</v>
      </c>
      <c r="B52" s="45">
        <v>16580</v>
      </c>
      <c r="C52" s="45">
        <v>18292</v>
      </c>
      <c r="D52" s="45">
        <v>19378</v>
      </c>
      <c r="E52" s="45">
        <v>22392</v>
      </c>
      <c r="F52" s="45">
        <v>23468</v>
      </c>
      <c r="G52" s="45">
        <v>25416</v>
      </c>
    </row>
    <row r="53" spans="1:7" hidden="1" x14ac:dyDescent="0.25">
      <c r="A53" s="74" t="s">
        <v>389</v>
      </c>
      <c r="B53" s="45">
        <v>17161</v>
      </c>
      <c r="C53" s="45">
        <v>18979</v>
      </c>
      <c r="D53" s="45">
        <v>20650</v>
      </c>
      <c r="E53" s="45">
        <v>23465</v>
      </c>
      <c r="F53" s="45">
        <v>24048</v>
      </c>
      <c r="G53" s="45">
        <v>27033</v>
      </c>
    </row>
    <row r="54" spans="1:7" hidden="1" x14ac:dyDescent="0.25">
      <c r="A54" s="74" t="s">
        <v>390</v>
      </c>
      <c r="B54" s="45">
        <v>18114</v>
      </c>
      <c r="C54" s="45">
        <v>19309</v>
      </c>
      <c r="D54" s="45">
        <v>21159</v>
      </c>
      <c r="E54" s="45">
        <v>22530</v>
      </c>
      <c r="F54" s="45">
        <v>24249</v>
      </c>
      <c r="G54" s="45">
        <v>25609</v>
      </c>
    </row>
    <row r="55" spans="1:7" hidden="1" x14ac:dyDescent="0.25">
      <c r="A55" s="74" t="s">
        <v>391</v>
      </c>
      <c r="B55" s="45">
        <v>16860</v>
      </c>
      <c r="C55" s="45">
        <v>19291</v>
      </c>
      <c r="D55" s="45">
        <v>20654</v>
      </c>
      <c r="E55" s="45">
        <v>24383</v>
      </c>
      <c r="F55" s="45">
        <v>23504</v>
      </c>
      <c r="G55" s="45">
        <v>26344</v>
      </c>
    </row>
    <row r="56" spans="1:7" hidden="1" x14ac:dyDescent="0.25">
      <c r="A56" s="74" t="s">
        <v>392</v>
      </c>
      <c r="B56" s="13">
        <v>15022</v>
      </c>
      <c r="C56" s="13">
        <v>16029</v>
      </c>
      <c r="D56" s="13">
        <v>17322</v>
      </c>
      <c r="E56" s="13">
        <v>18687</v>
      </c>
      <c r="F56" s="13">
        <v>20486</v>
      </c>
      <c r="G56" s="13">
        <v>21381</v>
      </c>
    </row>
    <row r="57" spans="1:7" hidden="1" x14ac:dyDescent="0.25">
      <c r="A57" s="74" t="s">
        <v>393</v>
      </c>
      <c r="B57" s="13">
        <v>12940</v>
      </c>
      <c r="C57" s="13">
        <v>13477</v>
      </c>
      <c r="D57" s="13">
        <v>15953</v>
      </c>
      <c r="E57" s="13">
        <v>16902</v>
      </c>
      <c r="F57" s="13">
        <v>17734</v>
      </c>
      <c r="G57" s="13">
        <v>19539</v>
      </c>
    </row>
    <row r="58" spans="1:7" hidden="1" x14ac:dyDescent="0.25">
      <c r="A58" s="74" t="s">
        <v>394</v>
      </c>
      <c r="B58" s="13">
        <v>16074</v>
      </c>
      <c r="C58" s="13">
        <v>20715</v>
      </c>
      <c r="D58" s="13">
        <v>21089</v>
      </c>
      <c r="E58" s="13">
        <v>22417</v>
      </c>
      <c r="F58" s="13">
        <v>22969</v>
      </c>
      <c r="G58" s="13">
        <v>23438</v>
      </c>
    </row>
    <row r="59" spans="1:7" hidden="1" x14ac:dyDescent="0.25">
      <c r="A59" s="74" t="s">
        <v>395</v>
      </c>
      <c r="B59" s="13">
        <v>14854</v>
      </c>
      <c r="C59" s="13">
        <v>15183</v>
      </c>
      <c r="D59" s="13">
        <v>16999</v>
      </c>
      <c r="E59" s="13">
        <v>18432</v>
      </c>
      <c r="F59" s="13">
        <v>19966</v>
      </c>
      <c r="G59" s="13">
        <v>20117</v>
      </c>
    </row>
    <row r="60" spans="1:7" hidden="1" x14ac:dyDescent="0.25">
      <c r="A60" s="74" t="s">
        <v>396</v>
      </c>
      <c r="B60" s="13">
        <v>12474</v>
      </c>
      <c r="C60" s="13">
        <v>13516</v>
      </c>
      <c r="D60" s="13">
        <v>14218</v>
      </c>
      <c r="E60" s="13">
        <v>16663</v>
      </c>
      <c r="F60" s="13">
        <v>17773</v>
      </c>
      <c r="G60" s="13">
        <v>18339</v>
      </c>
    </row>
    <row r="61" spans="1:7" hidden="1" x14ac:dyDescent="0.25">
      <c r="A61" s="74" t="s">
        <v>397</v>
      </c>
      <c r="B61" s="13">
        <v>15837</v>
      </c>
      <c r="C61" s="13">
        <v>16691</v>
      </c>
      <c r="D61" s="13">
        <v>18045</v>
      </c>
      <c r="E61" s="13">
        <v>18730</v>
      </c>
      <c r="F61" s="13">
        <v>20788</v>
      </c>
      <c r="G61" s="13">
        <v>21830</v>
      </c>
    </row>
    <row r="62" spans="1:7" hidden="1" x14ac:dyDescent="0.25">
      <c r="A62" s="74" t="s">
        <v>398</v>
      </c>
      <c r="B62" s="13">
        <v>14850</v>
      </c>
      <c r="C62" s="13">
        <v>16636</v>
      </c>
      <c r="D62" s="13">
        <v>16940</v>
      </c>
      <c r="E62" s="13">
        <v>19339</v>
      </c>
      <c r="F62" s="13">
        <v>20171</v>
      </c>
      <c r="G62" s="13">
        <v>20771</v>
      </c>
    </row>
    <row r="63" spans="1:7" hidden="1" x14ac:dyDescent="0.25">
      <c r="A63" s="74" t="s">
        <v>399</v>
      </c>
      <c r="B63" s="13">
        <v>16265</v>
      </c>
      <c r="C63" s="13">
        <v>16874</v>
      </c>
      <c r="D63" s="13">
        <v>18269</v>
      </c>
      <c r="E63" s="13">
        <v>20020</v>
      </c>
      <c r="F63" s="13">
        <v>21363</v>
      </c>
      <c r="G63" s="13">
        <v>24018</v>
      </c>
    </row>
    <row r="64" spans="1:7" hidden="1" x14ac:dyDescent="0.25">
      <c r="A64" s="74" t="s">
        <v>400</v>
      </c>
      <c r="B64" s="13">
        <v>16015</v>
      </c>
      <c r="C64" s="13">
        <v>16102</v>
      </c>
      <c r="D64" s="13">
        <v>18920</v>
      </c>
      <c r="E64" s="13">
        <v>19407</v>
      </c>
      <c r="F64" s="13">
        <v>20628</v>
      </c>
      <c r="G64" s="13">
        <v>22079</v>
      </c>
    </row>
    <row r="65" spans="1:7" hidden="1" x14ac:dyDescent="0.25">
      <c r="A65" s="74" t="s">
        <v>401</v>
      </c>
      <c r="B65" s="13">
        <v>16606</v>
      </c>
      <c r="C65" s="13">
        <v>17262</v>
      </c>
      <c r="D65" s="13">
        <v>19104</v>
      </c>
      <c r="E65" s="13">
        <v>20960</v>
      </c>
      <c r="F65" s="13">
        <v>22311</v>
      </c>
      <c r="G65" s="13">
        <v>24455</v>
      </c>
    </row>
    <row r="66" spans="1:7" hidden="1" x14ac:dyDescent="0.25">
      <c r="A66" s="74" t="s">
        <v>402</v>
      </c>
      <c r="B66" s="13">
        <v>14732</v>
      </c>
      <c r="C66" s="13">
        <v>16070</v>
      </c>
      <c r="D66" s="13">
        <v>16009</v>
      </c>
      <c r="E66" s="13">
        <v>17189</v>
      </c>
      <c r="F66" s="13">
        <v>20714</v>
      </c>
      <c r="G66" s="13">
        <v>21184</v>
      </c>
    </row>
    <row r="67" spans="1:7" hidden="1" x14ac:dyDescent="0.25">
      <c r="A67" s="74" t="s">
        <v>403</v>
      </c>
      <c r="B67" s="13">
        <v>13963</v>
      </c>
      <c r="C67" s="13">
        <v>14762</v>
      </c>
      <c r="D67" s="13">
        <v>17307</v>
      </c>
      <c r="E67" s="13">
        <v>17703</v>
      </c>
      <c r="F67" s="13">
        <v>19720</v>
      </c>
      <c r="G67" s="13">
        <v>22282</v>
      </c>
    </row>
    <row r="68" spans="1:7" hidden="1" x14ac:dyDescent="0.25">
      <c r="A68" s="74" t="s">
        <v>404</v>
      </c>
      <c r="B68" s="13">
        <v>13738</v>
      </c>
      <c r="C68" s="13">
        <v>14382</v>
      </c>
      <c r="D68" s="13">
        <v>15959</v>
      </c>
      <c r="E68" s="13">
        <v>18512</v>
      </c>
      <c r="F68" s="13">
        <v>19243</v>
      </c>
      <c r="G68" s="13">
        <v>18539</v>
      </c>
    </row>
    <row r="69" spans="1:7" hidden="1" x14ac:dyDescent="0.25">
      <c r="A69" s="74" t="s">
        <v>405</v>
      </c>
      <c r="B69" s="13">
        <v>13211</v>
      </c>
      <c r="C69" s="13">
        <v>14036</v>
      </c>
      <c r="D69" s="13">
        <v>16691</v>
      </c>
      <c r="E69" s="13">
        <v>17168</v>
      </c>
      <c r="F69" s="13">
        <v>19258</v>
      </c>
      <c r="G69" s="13">
        <v>19788</v>
      </c>
    </row>
    <row r="70" spans="1:7" hidden="1" x14ac:dyDescent="0.25">
      <c r="A70" s="74" t="s">
        <v>406</v>
      </c>
      <c r="B70" s="13">
        <v>15167</v>
      </c>
      <c r="C70" s="13">
        <v>16928</v>
      </c>
      <c r="D70" s="13">
        <v>17227</v>
      </c>
      <c r="E70" s="13">
        <v>19656</v>
      </c>
      <c r="F70" s="13">
        <v>20659</v>
      </c>
      <c r="G70" s="13">
        <v>20878</v>
      </c>
    </row>
    <row r="71" spans="1:7" hidden="1" x14ac:dyDescent="0.25">
      <c r="A71" s="74" t="s">
        <v>407</v>
      </c>
      <c r="B71" s="13">
        <v>14713</v>
      </c>
      <c r="C71" s="13">
        <v>15724</v>
      </c>
      <c r="D71" s="13">
        <v>17121</v>
      </c>
      <c r="E71" s="13">
        <v>18253</v>
      </c>
      <c r="F71" s="13">
        <v>21169</v>
      </c>
      <c r="G71" s="13">
        <v>21281</v>
      </c>
    </row>
    <row r="72" spans="1:7" hidden="1" x14ac:dyDescent="0.25">
      <c r="A72" s="74" t="s">
        <v>408</v>
      </c>
      <c r="B72" s="13">
        <v>13030</v>
      </c>
      <c r="C72" s="13">
        <v>14415</v>
      </c>
      <c r="D72" s="13">
        <v>16257</v>
      </c>
      <c r="E72" s="13">
        <v>17086</v>
      </c>
      <c r="F72" s="13">
        <v>18752</v>
      </c>
      <c r="G72" s="13">
        <v>20567</v>
      </c>
    </row>
    <row r="73" spans="1:7" hidden="1" x14ac:dyDescent="0.25">
      <c r="A73" s="74" t="s">
        <v>409</v>
      </c>
      <c r="B73" s="13">
        <v>14459</v>
      </c>
      <c r="C73" s="13">
        <v>15658</v>
      </c>
      <c r="D73" s="13">
        <v>16740</v>
      </c>
      <c r="E73" s="13">
        <v>18229</v>
      </c>
      <c r="F73" s="13">
        <v>18867</v>
      </c>
      <c r="G73" s="13">
        <v>19237</v>
      </c>
    </row>
    <row r="74" spans="1:7" hidden="1" x14ac:dyDescent="0.25">
      <c r="A74" s="74" t="s">
        <v>410</v>
      </c>
      <c r="B74" s="13">
        <v>15417</v>
      </c>
      <c r="C74" s="13">
        <v>15463</v>
      </c>
      <c r="D74" s="13">
        <v>16622</v>
      </c>
      <c r="E74" s="13">
        <v>16948</v>
      </c>
      <c r="F74" s="13">
        <v>20612</v>
      </c>
      <c r="G74" s="13">
        <v>21531</v>
      </c>
    </row>
    <row r="75" spans="1:7" hidden="1" x14ac:dyDescent="0.25">
      <c r="A75" s="74" t="s">
        <v>411</v>
      </c>
      <c r="B75" s="13">
        <v>13572</v>
      </c>
      <c r="C75" s="13">
        <v>15548</v>
      </c>
      <c r="D75" s="13">
        <v>17242</v>
      </c>
      <c r="E75" s="13">
        <v>17400</v>
      </c>
      <c r="F75" s="13">
        <v>19032</v>
      </c>
      <c r="G75" s="13">
        <v>19305</v>
      </c>
    </row>
    <row r="76" spans="1:7" hidden="1" x14ac:dyDescent="0.25">
      <c r="A76" s="74" t="s">
        <v>412</v>
      </c>
      <c r="B76" s="13">
        <v>15585</v>
      </c>
      <c r="C76" s="13">
        <v>16332</v>
      </c>
      <c r="D76" s="13">
        <v>16117</v>
      </c>
      <c r="E76" s="13">
        <v>17422</v>
      </c>
      <c r="F76" s="13">
        <v>20731</v>
      </c>
      <c r="G76" s="13">
        <v>21630</v>
      </c>
    </row>
    <row r="77" spans="1:7" hidden="1" x14ac:dyDescent="0.25">
      <c r="A77" s="74" t="s">
        <v>413</v>
      </c>
      <c r="B77" s="13">
        <v>15315</v>
      </c>
      <c r="C77" s="13">
        <v>15820</v>
      </c>
      <c r="D77" s="13">
        <v>17961</v>
      </c>
      <c r="E77" s="13">
        <v>18915</v>
      </c>
      <c r="F77" s="13">
        <v>20285</v>
      </c>
      <c r="G77" s="13">
        <v>21648</v>
      </c>
    </row>
    <row r="78" spans="1:7" hidden="1" x14ac:dyDescent="0.25">
      <c r="A78" s="74" t="s">
        <v>414</v>
      </c>
      <c r="B78" s="13">
        <v>16953</v>
      </c>
      <c r="C78" s="13">
        <v>17424</v>
      </c>
      <c r="D78" s="13">
        <v>18454</v>
      </c>
      <c r="E78" s="13">
        <v>21053</v>
      </c>
      <c r="F78" s="13">
        <v>21424</v>
      </c>
      <c r="G78" s="13">
        <v>22163</v>
      </c>
    </row>
    <row r="79" spans="1:7" hidden="1" x14ac:dyDescent="0.25">
      <c r="A79" s="74" t="s">
        <v>415</v>
      </c>
      <c r="B79" s="13">
        <v>14458</v>
      </c>
      <c r="C79" s="13">
        <v>15242</v>
      </c>
      <c r="D79" s="13">
        <v>15628</v>
      </c>
      <c r="E79" s="13">
        <v>18929</v>
      </c>
      <c r="F79" s="13">
        <v>20425</v>
      </c>
      <c r="G79" s="13">
        <v>20142</v>
      </c>
    </row>
    <row r="80" spans="1:7" hidden="1" x14ac:dyDescent="0.25">
      <c r="A80" s="74" t="s">
        <v>416</v>
      </c>
      <c r="B80" s="13">
        <v>15539</v>
      </c>
      <c r="C80" s="13">
        <v>14820</v>
      </c>
      <c r="D80" s="13">
        <v>16925</v>
      </c>
      <c r="E80" s="13">
        <v>18507</v>
      </c>
      <c r="F80" s="13">
        <v>20751</v>
      </c>
      <c r="G80" s="13">
        <v>21327</v>
      </c>
    </row>
    <row r="81" spans="1:7" hidden="1" x14ac:dyDescent="0.25">
      <c r="A81" s="74" t="s">
        <v>417</v>
      </c>
      <c r="B81" s="13">
        <v>13420</v>
      </c>
      <c r="C81" s="13">
        <v>14053</v>
      </c>
      <c r="D81" s="13">
        <v>16081</v>
      </c>
      <c r="E81" s="13">
        <v>17343</v>
      </c>
      <c r="F81" s="13">
        <v>17860</v>
      </c>
      <c r="G81" s="13">
        <v>20373</v>
      </c>
    </row>
    <row r="82" spans="1:7" hidden="1" x14ac:dyDescent="0.25">
      <c r="A82" s="74" t="s">
        <v>418</v>
      </c>
      <c r="B82" s="13">
        <v>13888</v>
      </c>
      <c r="C82" s="13">
        <v>15160</v>
      </c>
      <c r="D82" s="13">
        <v>16849</v>
      </c>
      <c r="E82" s="13">
        <v>18763</v>
      </c>
      <c r="F82" s="13">
        <v>19900</v>
      </c>
      <c r="G82" s="13">
        <v>21827</v>
      </c>
    </row>
    <row r="83" spans="1:7" hidden="1" x14ac:dyDescent="0.25">
      <c r="A83" s="74" t="s">
        <v>419</v>
      </c>
      <c r="B83" s="13">
        <v>14514</v>
      </c>
      <c r="C83" s="13">
        <v>15152</v>
      </c>
      <c r="D83" s="13">
        <v>17317</v>
      </c>
      <c r="E83" s="13">
        <v>17932</v>
      </c>
      <c r="F83" s="13">
        <v>20193</v>
      </c>
      <c r="G83" s="13">
        <v>20921</v>
      </c>
    </row>
    <row r="84" spans="1:7" hidden="1" x14ac:dyDescent="0.25">
      <c r="A84" s="74" t="s">
        <v>420</v>
      </c>
      <c r="B84" s="13">
        <v>13776</v>
      </c>
      <c r="C84" s="13">
        <v>14616</v>
      </c>
      <c r="D84" s="13">
        <v>16201</v>
      </c>
      <c r="E84" s="13">
        <v>18199</v>
      </c>
      <c r="F84" s="13">
        <v>19398</v>
      </c>
      <c r="G84" s="13">
        <v>21685</v>
      </c>
    </row>
    <row r="85" spans="1:7" hidden="1" x14ac:dyDescent="0.25">
      <c r="A85" s="74" t="s">
        <v>421</v>
      </c>
      <c r="B85" s="13">
        <v>13633</v>
      </c>
      <c r="C85" s="13">
        <v>14682</v>
      </c>
      <c r="D85" s="13">
        <v>17434</v>
      </c>
      <c r="E85" s="13">
        <v>17221</v>
      </c>
      <c r="F85" s="13">
        <v>18720</v>
      </c>
      <c r="G85" s="13">
        <v>20103</v>
      </c>
    </row>
    <row r="86" spans="1:7" hidden="1" x14ac:dyDescent="0.25">
      <c r="A86" s="74" t="s">
        <v>422</v>
      </c>
      <c r="B86" s="13">
        <v>16902</v>
      </c>
      <c r="C86" s="13">
        <v>17024</v>
      </c>
      <c r="D86" s="13">
        <v>19208</v>
      </c>
      <c r="E86" s="13">
        <v>19230</v>
      </c>
      <c r="F86" s="13">
        <v>20078</v>
      </c>
      <c r="G86" s="13">
        <v>24297</v>
      </c>
    </row>
    <row r="87" spans="1:7" hidden="1" x14ac:dyDescent="0.25">
      <c r="A87" s="74" t="s">
        <v>423</v>
      </c>
      <c r="B87" s="13">
        <v>15589</v>
      </c>
      <c r="C87" s="13">
        <v>17396</v>
      </c>
      <c r="D87" s="13">
        <v>18280</v>
      </c>
      <c r="E87" s="13">
        <v>20669</v>
      </c>
      <c r="F87" s="13">
        <v>22060</v>
      </c>
      <c r="G87" s="13">
        <v>22094</v>
      </c>
    </row>
    <row r="88" spans="1:7" hidden="1" x14ac:dyDescent="0.25">
      <c r="A88" s="74" t="s">
        <v>424</v>
      </c>
      <c r="B88" s="13">
        <v>15326</v>
      </c>
      <c r="C88" s="13">
        <v>15207</v>
      </c>
      <c r="D88" s="13">
        <v>17349</v>
      </c>
      <c r="E88" s="13">
        <v>18738</v>
      </c>
      <c r="F88" s="13">
        <v>19185</v>
      </c>
      <c r="G88" s="13">
        <v>20431</v>
      </c>
    </row>
    <row r="89" spans="1:7" hidden="1" x14ac:dyDescent="0.25">
      <c r="A89" s="74" t="s">
        <v>425</v>
      </c>
      <c r="B89" s="13">
        <v>16572</v>
      </c>
      <c r="C89" s="13">
        <v>17530</v>
      </c>
      <c r="D89" s="13">
        <v>19630</v>
      </c>
      <c r="E89" s="13">
        <v>21317</v>
      </c>
      <c r="F89" s="13">
        <v>22874</v>
      </c>
      <c r="G89" s="13">
        <v>23450</v>
      </c>
    </row>
    <row r="90" spans="1:7" hidden="1" x14ac:dyDescent="0.25">
      <c r="A90" s="74" t="s">
        <v>426</v>
      </c>
      <c r="B90" s="13">
        <v>14304</v>
      </c>
      <c r="C90" s="13">
        <v>15023</v>
      </c>
      <c r="D90" s="13">
        <v>17141</v>
      </c>
      <c r="E90" s="13">
        <v>18101</v>
      </c>
      <c r="F90" s="13">
        <v>19996</v>
      </c>
      <c r="G90" s="13">
        <v>22737</v>
      </c>
    </row>
    <row r="91" spans="1:7" hidden="1" x14ac:dyDescent="0.25">
      <c r="A91" s="74" t="s">
        <v>427</v>
      </c>
      <c r="B91" s="13">
        <v>13461</v>
      </c>
      <c r="C91" s="13">
        <v>14995</v>
      </c>
      <c r="D91" s="13">
        <v>16020</v>
      </c>
      <c r="E91" s="13">
        <v>17886</v>
      </c>
      <c r="F91" s="13">
        <v>18400</v>
      </c>
      <c r="G91" s="13">
        <v>20922</v>
      </c>
    </row>
    <row r="92" spans="1:7" hidden="1" x14ac:dyDescent="0.25">
      <c r="A92" s="74" t="s">
        <v>428</v>
      </c>
      <c r="B92" s="13">
        <v>14327</v>
      </c>
      <c r="C92" s="13">
        <v>15955</v>
      </c>
      <c r="D92" s="13">
        <v>16900</v>
      </c>
      <c r="E92" s="13">
        <v>18185</v>
      </c>
      <c r="F92" s="13">
        <v>19621</v>
      </c>
      <c r="G92" s="13">
        <v>21102</v>
      </c>
    </row>
    <row r="93" spans="1:7" hidden="1" x14ac:dyDescent="0.25">
      <c r="A93" s="74" t="s">
        <v>429</v>
      </c>
      <c r="B93" s="13">
        <v>13906</v>
      </c>
      <c r="C93" s="13">
        <v>15106</v>
      </c>
      <c r="D93" s="13">
        <v>16811</v>
      </c>
      <c r="E93" s="13">
        <v>18252</v>
      </c>
      <c r="F93" s="13">
        <v>19819</v>
      </c>
      <c r="G93" s="13">
        <v>20108</v>
      </c>
    </row>
    <row r="94" spans="1:7" hidden="1" x14ac:dyDescent="0.25">
      <c r="A94" s="74" t="s">
        <v>430</v>
      </c>
      <c r="B94" s="13">
        <v>14283</v>
      </c>
      <c r="C94" s="13">
        <v>15856</v>
      </c>
      <c r="D94" s="13">
        <v>17141</v>
      </c>
      <c r="E94" s="13">
        <v>17953</v>
      </c>
      <c r="F94" s="13">
        <v>19405</v>
      </c>
      <c r="G94" s="13">
        <v>20916</v>
      </c>
    </row>
    <row r="95" spans="1:7" hidden="1" x14ac:dyDescent="0.25">
      <c r="A95" s="74" t="s">
        <v>431</v>
      </c>
      <c r="B95" s="13">
        <v>15096</v>
      </c>
      <c r="C95" s="13">
        <v>16019</v>
      </c>
      <c r="D95" s="13">
        <v>17344</v>
      </c>
      <c r="E95" s="13">
        <v>18589</v>
      </c>
      <c r="F95" s="13">
        <v>20673</v>
      </c>
      <c r="G95" s="13">
        <v>21531</v>
      </c>
    </row>
    <row r="96" spans="1:7" hidden="1" x14ac:dyDescent="0.25">
      <c r="A96" s="74" t="s">
        <v>432</v>
      </c>
      <c r="B96" s="13">
        <v>15273</v>
      </c>
      <c r="C96" s="13">
        <v>16077</v>
      </c>
      <c r="D96" s="13">
        <v>17590</v>
      </c>
      <c r="E96" s="13">
        <v>18387</v>
      </c>
      <c r="F96" s="13">
        <v>20481</v>
      </c>
      <c r="G96" s="13">
        <v>22381</v>
      </c>
    </row>
    <row r="97" spans="1:7" hidden="1" x14ac:dyDescent="0.25">
      <c r="A97" s="74" t="s">
        <v>433</v>
      </c>
      <c r="B97" s="13">
        <v>15252</v>
      </c>
      <c r="C97" s="13">
        <v>15506</v>
      </c>
      <c r="D97" s="13">
        <v>16764</v>
      </c>
      <c r="E97" s="13">
        <v>18241</v>
      </c>
      <c r="F97" s="13">
        <v>20973</v>
      </c>
      <c r="G97" s="13">
        <v>19453</v>
      </c>
    </row>
    <row r="98" spans="1:7" hidden="1" x14ac:dyDescent="0.25">
      <c r="A98" s="74" t="s">
        <v>434</v>
      </c>
      <c r="B98" s="13">
        <v>14510</v>
      </c>
      <c r="C98" s="13">
        <v>15780</v>
      </c>
      <c r="D98" s="13">
        <v>16194</v>
      </c>
      <c r="E98" s="13">
        <v>17695</v>
      </c>
      <c r="F98" s="13">
        <v>20265</v>
      </c>
      <c r="G98" s="13">
        <v>21301</v>
      </c>
    </row>
    <row r="99" spans="1:7" hidden="1" x14ac:dyDescent="0.25">
      <c r="A99" s="74" t="s">
        <v>435</v>
      </c>
      <c r="B99" s="13">
        <v>13189</v>
      </c>
      <c r="C99" s="13">
        <v>15214</v>
      </c>
      <c r="D99" s="13">
        <v>15635</v>
      </c>
      <c r="E99" s="13">
        <v>17349</v>
      </c>
      <c r="F99" s="13">
        <v>18748</v>
      </c>
      <c r="G99" s="13">
        <v>19593</v>
      </c>
    </row>
    <row r="100" spans="1:7" hidden="1" x14ac:dyDescent="0.25">
      <c r="A100" s="74" t="s">
        <v>436</v>
      </c>
      <c r="B100" s="13">
        <v>14903</v>
      </c>
      <c r="C100" s="13">
        <v>16049</v>
      </c>
      <c r="D100" s="13">
        <v>17216</v>
      </c>
      <c r="E100" s="13">
        <v>18252</v>
      </c>
      <c r="F100" s="13">
        <v>20966</v>
      </c>
      <c r="G100" s="13">
        <v>21288</v>
      </c>
    </row>
    <row r="101" spans="1:7" hidden="1" x14ac:dyDescent="0.25">
      <c r="A101" s="74" t="s">
        <v>437</v>
      </c>
      <c r="B101" s="13">
        <v>13455</v>
      </c>
      <c r="C101" s="13">
        <v>15341</v>
      </c>
      <c r="D101" s="13">
        <v>15998</v>
      </c>
      <c r="E101" s="13">
        <v>16350</v>
      </c>
      <c r="F101" s="13">
        <v>18674</v>
      </c>
      <c r="G101" s="13">
        <v>19844</v>
      </c>
    </row>
    <row r="102" spans="1:7" hidden="1" x14ac:dyDescent="0.25">
      <c r="A102" s="74" t="s">
        <v>438</v>
      </c>
      <c r="B102" s="13">
        <v>16273</v>
      </c>
      <c r="C102" s="13">
        <v>16311</v>
      </c>
      <c r="D102" s="13">
        <v>17835</v>
      </c>
      <c r="E102" s="13">
        <v>18552</v>
      </c>
      <c r="F102" s="13">
        <v>21419</v>
      </c>
      <c r="G102" s="13">
        <v>23447</v>
      </c>
    </row>
    <row r="103" spans="1:7" hidden="1" x14ac:dyDescent="0.25">
      <c r="A103" s="74" t="s">
        <v>439</v>
      </c>
      <c r="B103" s="13">
        <v>14822</v>
      </c>
      <c r="C103" s="13">
        <v>15917</v>
      </c>
      <c r="D103" s="13">
        <v>17566</v>
      </c>
      <c r="E103" s="13">
        <v>18264</v>
      </c>
      <c r="F103" s="13">
        <v>19865</v>
      </c>
      <c r="G103" s="13">
        <v>21348</v>
      </c>
    </row>
    <row r="104" spans="1:7" x14ac:dyDescent="0.25">
      <c r="A104" s="74" t="s">
        <v>440</v>
      </c>
      <c r="B104" s="13">
        <v>14559</v>
      </c>
      <c r="C104" s="13">
        <v>15721</v>
      </c>
      <c r="D104" s="13">
        <v>16627</v>
      </c>
      <c r="E104" s="13">
        <v>19472</v>
      </c>
      <c r="F104" s="13">
        <v>20033</v>
      </c>
      <c r="G104" s="13">
        <v>21914</v>
      </c>
    </row>
    <row r="105" spans="1:7" hidden="1" x14ac:dyDescent="0.25">
      <c r="A105" s="74" t="s">
        <v>441</v>
      </c>
      <c r="B105" s="13">
        <v>15694</v>
      </c>
      <c r="C105" s="13">
        <v>17105</v>
      </c>
      <c r="D105" s="13">
        <v>18322</v>
      </c>
      <c r="E105" s="13">
        <v>20252</v>
      </c>
      <c r="F105" s="13">
        <v>20403</v>
      </c>
      <c r="G105" s="13">
        <v>23384</v>
      </c>
    </row>
    <row r="106" spans="1:7" hidden="1" x14ac:dyDescent="0.25">
      <c r="A106" s="74" t="s">
        <v>442</v>
      </c>
      <c r="B106" s="13">
        <v>15505</v>
      </c>
      <c r="C106" s="13">
        <v>16665</v>
      </c>
      <c r="D106" s="13">
        <v>17662</v>
      </c>
      <c r="E106" s="13">
        <v>18785</v>
      </c>
      <c r="F106" s="13">
        <v>20345</v>
      </c>
      <c r="G106" s="13">
        <v>21166</v>
      </c>
    </row>
    <row r="107" spans="1:7" hidden="1" x14ac:dyDescent="0.25">
      <c r="A107" s="74" t="s">
        <v>443</v>
      </c>
      <c r="B107" s="13">
        <v>14779</v>
      </c>
      <c r="C107" s="13">
        <v>17130</v>
      </c>
      <c r="D107" s="13">
        <v>17015</v>
      </c>
      <c r="E107" s="13">
        <v>21355</v>
      </c>
      <c r="F107" s="13">
        <v>19925</v>
      </c>
      <c r="G107" s="13">
        <v>22390</v>
      </c>
    </row>
  </sheetData>
  <autoFilter ref="A3:G107" xr:uid="{18FB5E33-C616-4725-9306-74816AF42F08}">
    <filterColumn colId="0">
      <filters>
        <filter val="Washington, Average Family Premium"/>
        <filter val="Washington, Average Family Premium and Deductible"/>
      </filters>
    </filterColumn>
  </autoFilter>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44B43-57DB-4348-A4D6-7B2E28FD39A0}">
  <sheetPr>
    <tabColor theme="4"/>
  </sheetPr>
  <dimension ref="A1"/>
  <sheetViews>
    <sheetView workbookViewId="0">
      <selection activeCell="K15" sqref="K15"/>
    </sheetView>
  </sheetViews>
  <sheetFormatPr defaultColWidth="8.85546875" defaultRowHeight="15" x14ac:dyDescent="0.25"/>
  <cols>
    <col min="1" max="1" width="48.42578125" style="16" customWidth="1"/>
    <col min="2" max="16384" width="8.85546875" style="16"/>
  </cols>
  <sheetData>
    <row r="1" spans="1:1" ht="15.75" x14ac:dyDescent="0.25">
      <c r="A1" s="15" t="s">
        <v>444</v>
      </c>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F7472-317B-4616-ABEF-D7A4EB41EEFF}">
  <sheetPr>
    <tabColor theme="4" tint="-0.499984740745262"/>
  </sheetPr>
  <dimension ref="A1:P159"/>
  <sheetViews>
    <sheetView zoomScale="80" zoomScaleNormal="80" workbookViewId="0">
      <pane ySplit="3" topLeftCell="A92" activePane="bottomLeft" state="frozen"/>
      <selection pane="bottomLeft" activeCell="K4" sqref="K4"/>
    </sheetView>
  </sheetViews>
  <sheetFormatPr defaultColWidth="8.85546875" defaultRowHeight="15" x14ac:dyDescent="0.25"/>
  <cols>
    <col min="1" max="1" width="40.28515625" style="16" customWidth="1"/>
    <col min="2" max="2" width="22.28515625" style="16" customWidth="1"/>
    <col min="3" max="3" width="70.140625" style="16" bestFit="1" customWidth="1"/>
    <col min="4" max="4" width="27.28515625" style="16" hidden="1" customWidth="1"/>
    <col min="5" max="5" width="10.140625" style="16" customWidth="1"/>
    <col min="6" max="10" width="9.42578125" style="16" bestFit="1" customWidth="1"/>
    <col min="11" max="16384" width="8.85546875" style="16"/>
  </cols>
  <sheetData>
    <row r="1" spans="1:16" ht="15.75" x14ac:dyDescent="0.25">
      <c r="A1" s="15" t="s">
        <v>445</v>
      </c>
    </row>
    <row r="2" spans="1:16" ht="50.65" customHeight="1" x14ac:dyDescent="0.25">
      <c r="A2" s="168" t="s">
        <v>446</v>
      </c>
      <c r="B2" s="168"/>
      <c r="C2" s="168"/>
    </row>
    <row r="3" spans="1:16" x14ac:dyDescent="0.25">
      <c r="A3" s="20" t="s">
        <v>223</v>
      </c>
      <c r="B3" s="143" t="s">
        <v>148</v>
      </c>
      <c r="C3" s="143" t="s">
        <v>447</v>
      </c>
      <c r="D3" s="20" t="s">
        <v>448</v>
      </c>
      <c r="E3" s="66">
        <v>2011</v>
      </c>
      <c r="F3" s="67">
        <v>2013</v>
      </c>
      <c r="G3" s="67">
        <v>2015</v>
      </c>
      <c r="H3" s="67">
        <v>2017</v>
      </c>
      <c r="I3" s="68">
        <v>2019</v>
      </c>
      <c r="J3" s="68">
        <v>2021</v>
      </c>
      <c r="K3" s="66">
        <v>2011</v>
      </c>
      <c r="L3" s="67">
        <v>2013</v>
      </c>
      <c r="M3" s="67">
        <v>2015</v>
      </c>
      <c r="N3" s="67">
        <v>2017</v>
      </c>
      <c r="O3" s="68">
        <v>2019</v>
      </c>
      <c r="P3" s="68">
        <v>2021</v>
      </c>
    </row>
    <row r="4" spans="1:16" x14ac:dyDescent="0.25">
      <c r="A4" s="21" t="s">
        <v>228</v>
      </c>
      <c r="B4" s="74" t="s">
        <v>110</v>
      </c>
      <c r="C4" s="74" t="str">
        <f t="shared" ref="C4:C35" si="0">CONCATENATE(B4,","," ",A4," ",D4)</f>
        <v>Alabama, Average Family Deductible as a Percent of Average Wages</v>
      </c>
      <c r="D4" s="63" t="s">
        <v>449</v>
      </c>
      <c r="E4" s="13">
        <v>1492</v>
      </c>
      <c r="F4" s="13">
        <v>1611</v>
      </c>
      <c r="G4" s="13">
        <v>1775</v>
      </c>
      <c r="H4" s="13">
        <v>2238</v>
      </c>
      <c r="I4" s="13">
        <v>3029</v>
      </c>
      <c r="J4" s="13">
        <v>3366</v>
      </c>
      <c r="K4" s="47">
        <f t="shared" ref="K4:K35" si="1">E4/(SUMIF(D$108:D$159,B4,E$108:E$159))</f>
        <v>3.8080653394589076E-2</v>
      </c>
      <c r="L4" s="47">
        <f t="shared" ref="L4:L35" si="2">F4/(SUMIF(D$108:D$159,B4,F$108:F$159))</f>
        <v>4.0034791252485089E-2</v>
      </c>
      <c r="M4" s="47">
        <f t="shared" ref="M4:M35" ca="1" si="3">G4/(SUMIF(D$108:D$1589,B4,G$108:G$159))</f>
        <v>4.23425572519084E-2</v>
      </c>
      <c r="N4" s="47">
        <f t="shared" ref="N4:N35" si="4">H4/(SUMIF(D$108:D$159,B4,H$108:H$159))</f>
        <v>5.1841556636553161E-2</v>
      </c>
      <c r="O4" s="47">
        <f t="shared" ref="O4:O35" si="5">I4/(SUMIF(D$108:D$159,B4,I$108:I$159))</f>
        <v>6.7415980413977297E-2</v>
      </c>
      <c r="P4" s="47">
        <f t="shared" ref="P4:P35" si="6">J4/(SUMIF(D$108:D$159,B4,J$108:J$159))</f>
        <v>6.9964664310954064E-2</v>
      </c>
    </row>
    <row r="5" spans="1:16" x14ac:dyDescent="0.25">
      <c r="A5" s="21" t="s">
        <v>227</v>
      </c>
      <c r="B5" s="74" t="s">
        <v>110</v>
      </c>
      <c r="C5" s="74" t="str">
        <f t="shared" si="0"/>
        <v>Alabama, Average Family Premium as a Percent of Average Wages</v>
      </c>
      <c r="D5" s="63" t="s">
        <v>449</v>
      </c>
      <c r="E5" s="13">
        <v>12940</v>
      </c>
      <c r="F5" s="13">
        <v>13477</v>
      </c>
      <c r="G5" s="13">
        <v>15953</v>
      </c>
      <c r="H5" s="13">
        <v>16902</v>
      </c>
      <c r="I5" s="13">
        <v>17734</v>
      </c>
      <c r="J5" s="13">
        <v>19539</v>
      </c>
      <c r="K5" s="47">
        <f t="shared" si="1"/>
        <v>0.33027054619703933</v>
      </c>
      <c r="L5" s="47">
        <f t="shared" si="2"/>
        <v>0.33491550695825051</v>
      </c>
      <c r="M5" s="47">
        <f t="shared" ca="1" si="3"/>
        <v>0.38055820610687024</v>
      </c>
      <c r="N5" s="47">
        <f t="shared" si="4"/>
        <v>0.39152189020152883</v>
      </c>
      <c r="O5" s="47">
        <f t="shared" si="5"/>
        <v>0.39470287113287333</v>
      </c>
      <c r="P5" s="47">
        <f t="shared" si="6"/>
        <v>0.40613178133444189</v>
      </c>
    </row>
    <row r="6" spans="1:16" x14ac:dyDescent="0.25">
      <c r="A6" s="21" t="s">
        <v>228</v>
      </c>
      <c r="B6" s="74" t="s">
        <v>134</v>
      </c>
      <c r="C6" s="74" t="str">
        <f t="shared" si="0"/>
        <v>Alaska, Average Family Deductible as a Percent of Average Wages</v>
      </c>
      <c r="D6" s="63" t="s">
        <v>449</v>
      </c>
      <c r="E6" s="13">
        <v>1991</v>
      </c>
      <c r="F6" s="13">
        <v>2295</v>
      </c>
      <c r="G6" s="13">
        <v>2629</v>
      </c>
      <c r="H6" s="13">
        <v>3252</v>
      </c>
      <c r="I6" s="13">
        <v>3626</v>
      </c>
      <c r="J6" s="13">
        <v>3427</v>
      </c>
      <c r="K6" s="47">
        <f t="shared" si="1"/>
        <v>3.8592750533049038E-2</v>
      </c>
      <c r="L6" s="47">
        <f t="shared" si="2"/>
        <v>4.3212201092073056E-2</v>
      </c>
      <c r="M6" s="47">
        <f t="shared" ca="1" si="3"/>
        <v>4.7148493543758968E-2</v>
      </c>
      <c r="N6" s="47">
        <f t="shared" si="4"/>
        <v>5.6311688311688313E-2</v>
      </c>
      <c r="O6" s="47">
        <f t="shared" si="5"/>
        <v>6.1157024793388429E-2</v>
      </c>
      <c r="P6" s="47">
        <f t="shared" si="6"/>
        <v>5.398550724637681E-2</v>
      </c>
    </row>
    <row r="7" spans="1:16" x14ac:dyDescent="0.25">
      <c r="A7" s="21" t="s">
        <v>227</v>
      </c>
      <c r="B7" s="74" t="s">
        <v>134</v>
      </c>
      <c r="C7" s="74" t="str">
        <f t="shared" si="0"/>
        <v>Alaska, Average Family Premium as a Percent of Average Wages</v>
      </c>
      <c r="D7" s="63" t="s">
        <v>449</v>
      </c>
      <c r="E7" s="13">
        <v>16074</v>
      </c>
      <c r="F7" s="13">
        <v>20715</v>
      </c>
      <c r="G7" s="13">
        <v>21089</v>
      </c>
      <c r="H7" s="13">
        <v>22417</v>
      </c>
      <c r="I7" s="13">
        <v>22969</v>
      </c>
      <c r="J7" s="13">
        <v>23438</v>
      </c>
      <c r="K7" s="47">
        <f t="shared" si="1"/>
        <v>0.31157201007947277</v>
      </c>
      <c r="L7" s="47">
        <f t="shared" si="2"/>
        <v>0.39003954057616269</v>
      </c>
      <c r="M7" s="47">
        <f t="shared" ca="1" si="3"/>
        <v>0.37821018651362986</v>
      </c>
      <c r="N7" s="47">
        <f t="shared" si="4"/>
        <v>0.38817316017316017</v>
      </c>
      <c r="O7" s="47">
        <f t="shared" si="5"/>
        <v>0.38740091077753414</v>
      </c>
      <c r="P7" s="47">
        <f t="shared" si="6"/>
        <v>0.3692186515437933</v>
      </c>
    </row>
    <row r="8" spans="1:16" x14ac:dyDescent="0.25">
      <c r="A8" s="21" t="s">
        <v>228</v>
      </c>
      <c r="B8" s="74" t="s">
        <v>123</v>
      </c>
      <c r="C8" s="74" t="str">
        <f t="shared" si="0"/>
        <v>Arizona, Average Family Deductible as a Percent of Average Wages</v>
      </c>
      <c r="D8" s="63" t="s">
        <v>449</v>
      </c>
      <c r="E8" s="13">
        <v>2506</v>
      </c>
      <c r="F8" s="13">
        <v>2765</v>
      </c>
      <c r="G8" s="13">
        <v>3005</v>
      </c>
      <c r="H8" s="13">
        <v>3483</v>
      </c>
      <c r="I8" s="13">
        <v>4017</v>
      </c>
      <c r="J8" s="13">
        <v>4257</v>
      </c>
      <c r="K8" s="47">
        <f t="shared" si="1"/>
        <v>5.7384932447904741E-2</v>
      </c>
      <c r="L8" s="47">
        <f t="shared" si="2"/>
        <v>6.2316880775298622E-2</v>
      </c>
      <c r="M8" s="47">
        <f t="shared" ca="1" si="3"/>
        <v>6.6320900463473845E-2</v>
      </c>
      <c r="N8" s="47">
        <f t="shared" si="4"/>
        <v>7.2321428571428578E-2</v>
      </c>
      <c r="O8" s="47">
        <f t="shared" si="5"/>
        <v>7.887296289024151E-2</v>
      </c>
      <c r="P8" s="47">
        <f t="shared" si="6"/>
        <v>7.7161500815660686E-2</v>
      </c>
    </row>
    <row r="9" spans="1:16" x14ac:dyDescent="0.25">
      <c r="A9" s="21" t="s">
        <v>227</v>
      </c>
      <c r="B9" s="74" t="s">
        <v>123</v>
      </c>
      <c r="C9" s="74" t="str">
        <f t="shared" si="0"/>
        <v>Arizona, Average Family Premium as a Percent of Average Wages</v>
      </c>
      <c r="D9" s="63" t="s">
        <v>449</v>
      </c>
      <c r="E9" s="13">
        <v>14854</v>
      </c>
      <c r="F9" s="13">
        <v>15183</v>
      </c>
      <c r="G9" s="13">
        <v>16999</v>
      </c>
      <c r="H9" s="13">
        <v>18432</v>
      </c>
      <c r="I9" s="13">
        <v>19966</v>
      </c>
      <c r="J9" s="13">
        <v>20117</v>
      </c>
      <c r="K9" s="47">
        <f t="shared" si="1"/>
        <v>0.34014197389512252</v>
      </c>
      <c r="L9" s="47">
        <f t="shared" si="2"/>
        <v>0.34219066937119674</v>
      </c>
      <c r="M9" s="47">
        <f t="shared" ca="1" si="3"/>
        <v>0.37517104391966455</v>
      </c>
      <c r="N9" s="47">
        <f t="shared" si="4"/>
        <v>0.38272425249169434</v>
      </c>
      <c r="O9" s="47">
        <f t="shared" si="5"/>
        <v>0.39202827410170821</v>
      </c>
      <c r="P9" s="47">
        <f t="shared" si="6"/>
        <v>0.36463657785028097</v>
      </c>
    </row>
    <row r="10" spans="1:16" x14ac:dyDescent="0.25">
      <c r="A10" s="21" t="s">
        <v>228</v>
      </c>
      <c r="B10" s="74" t="s">
        <v>111</v>
      </c>
      <c r="C10" s="74" t="str">
        <f t="shared" si="0"/>
        <v>Arkansas, Average Family Deductible as a Percent of Average Wages</v>
      </c>
      <c r="D10" s="63" t="s">
        <v>449</v>
      </c>
      <c r="E10" s="13">
        <v>2131</v>
      </c>
      <c r="F10" s="13">
        <v>1936</v>
      </c>
      <c r="G10" s="13">
        <v>2628</v>
      </c>
      <c r="H10" s="13">
        <v>3207</v>
      </c>
      <c r="I10" s="13">
        <v>3586</v>
      </c>
      <c r="J10" s="13">
        <v>3605</v>
      </c>
      <c r="K10" s="47">
        <f t="shared" si="1"/>
        <v>5.8640616400660428E-2</v>
      </c>
      <c r="L10" s="47">
        <f t="shared" si="2"/>
        <v>5.1847884306373861E-2</v>
      </c>
      <c r="M10" s="47">
        <f t="shared" ca="1" si="3"/>
        <v>6.8188894654903992E-2</v>
      </c>
      <c r="N10" s="47">
        <f t="shared" si="4"/>
        <v>7.9126572908956333E-2</v>
      </c>
      <c r="O10" s="47">
        <f t="shared" si="5"/>
        <v>8.4000936987584915E-2</v>
      </c>
      <c r="P10" s="47">
        <f t="shared" si="6"/>
        <v>7.752688172043011E-2</v>
      </c>
    </row>
    <row r="11" spans="1:16" x14ac:dyDescent="0.25">
      <c r="A11" s="21" t="s">
        <v>227</v>
      </c>
      <c r="B11" s="74" t="s">
        <v>111</v>
      </c>
      <c r="C11" s="74" t="str">
        <f t="shared" si="0"/>
        <v>Arkansas, Average Family Premium as a Percent of Average Wages</v>
      </c>
      <c r="D11" s="63" t="s">
        <v>449</v>
      </c>
      <c r="E11" s="13">
        <v>12474</v>
      </c>
      <c r="F11" s="13">
        <v>13516</v>
      </c>
      <c r="G11" s="13">
        <v>14218</v>
      </c>
      <c r="H11" s="13">
        <v>16663</v>
      </c>
      <c r="I11" s="13">
        <v>17773</v>
      </c>
      <c r="J11" s="13">
        <v>18339</v>
      </c>
      <c r="K11" s="47">
        <f t="shared" si="1"/>
        <v>0.34325811777655474</v>
      </c>
      <c r="L11" s="47">
        <f t="shared" si="2"/>
        <v>0.36197107659346545</v>
      </c>
      <c r="M11" s="47">
        <f t="shared" ca="1" si="3"/>
        <v>0.3689154125583809</v>
      </c>
      <c r="N11" s="47">
        <f t="shared" si="4"/>
        <v>0.41112755983222304</v>
      </c>
      <c r="O11" s="47">
        <f t="shared" si="5"/>
        <v>0.41632700866713518</v>
      </c>
      <c r="P11" s="47">
        <f t="shared" si="6"/>
        <v>0.39438709677419354</v>
      </c>
    </row>
    <row r="12" spans="1:16" x14ac:dyDescent="0.25">
      <c r="A12" s="21" t="s">
        <v>228</v>
      </c>
      <c r="B12" s="74" t="s">
        <v>135</v>
      </c>
      <c r="C12" s="74" t="str">
        <f t="shared" si="0"/>
        <v>California, Average Family Deductible as a Percent of Average Wages</v>
      </c>
      <c r="D12" s="63" t="s">
        <v>449</v>
      </c>
      <c r="E12" s="13">
        <v>2015</v>
      </c>
      <c r="F12" s="13">
        <v>2386</v>
      </c>
      <c r="G12" s="13">
        <v>2699</v>
      </c>
      <c r="H12" s="13">
        <v>3184</v>
      </c>
      <c r="I12" s="13">
        <v>3329</v>
      </c>
      <c r="J12" s="13">
        <v>3643</v>
      </c>
      <c r="K12" s="47">
        <f t="shared" si="1"/>
        <v>3.8817183586977458E-2</v>
      </c>
      <c r="L12" s="47">
        <f t="shared" si="2"/>
        <v>4.4993399962285498E-2</v>
      </c>
      <c r="M12" s="47">
        <f t="shared" ca="1" si="3"/>
        <v>4.884183858125226E-2</v>
      </c>
      <c r="N12" s="47">
        <f t="shared" si="4"/>
        <v>5.5674068893163141E-2</v>
      </c>
      <c r="O12" s="47">
        <f t="shared" si="5"/>
        <v>5.4315549029205414E-2</v>
      </c>
      <c r="P12" s="47">
        <f t="shared" si="6"/>
        <v>5.3174719019121297E-2</v>
      </c>
    </row>
    <row r="13" spans="1:16" x14ac:dyDescent="0.25">
      <c r="A13" s="21" t="s">
        <v>227</v>
      </c>
      <c r="B13" s="74" t="s">
        <v>135</v>
      </c>
      <c r="C13" s="74" t="str">
        <f t="shared" si="0"/>
        <v>California, Average Family Premium as a Percent of Average Wages</v>
      </c>
      <c r="D13" s="63" t="s">
        <v>449</v>
      </c>
      <c r="E13" s="13">
        <v>15837</v>
      </c>
      <c r="F13" s="13">
        <v>16691</v>
      </c>
      <c r="G13" s="13">
        <v>18045</v>
      </c>
      <c r="H13" s="13">
        <v>18730</v>
      </c>
      <c r="I13" s="13">
        <v>20788</v>
      </c>
      <c r="J13" s="13">
        <v>21830</v>
      </c>
      <c r="K13" s="47">
        <f t="shared" si="1"/>
        <v>0.3050857252937777</v>
      </c>
      <c r="L13" s="47">
        <f t="shared" si="2"/>
        <v>0.31474636997925703</v>
      </c>
      <c r="M13" s="47">
        <f t="shared" ca="1" si="3"/>
        <v>0.32654723127035828</v>
      </c>
      <c r="N13" s="47">
        <f t="shared" si="4"/>
        <v>0.32750480853296032</v>
      </c>
      <c r="O13" s="47">
        <f t="shared" si="5"/>
        <v>0.33917441670745635</v>
      </c>
      <c r="P13" s="47">
        <f t="shared" si="6"/>
        <v>0.3186396146547949</v>
      </c>
    </row>
    <row r="14" spans="1:16" x14ac:dyDescent="0.25">
      <c r="A14" s="21" t="s">
        <v>228</v>
      </c>
      <c r="B14" s="74" t="s">
        <v>128</v>
      </c>
      <c r="C14" s="74" t="str">
        <f t="shared" si="0"/>
        <v>Colorado, Average Family Deductible as a Percent of Average Wages</v>
      </c>
      <c r="D14" s="63" t="s">
        <v>449</v>
      </c>
      <c r="E14" s="13">
        <v>2614</v>
      </c>
      <c r="F14" s="13">
        <v>2754</v>
      </c>
      <c r="G14" s="13">
        <v>3090</v>
      </c>
      <c r="H14" s="13">
        <v>3721</v>
      </c>
      <c r="I14" s="13">
        <v>3469</v>
      </c>
      <c r="J14" s="13">
        <v>4684</v>
      </c>
      <c r="K14" s="47">
        <f t="shared" si="1"/>
        <v>5.5019995790359925E-2</v>
      </c>
      <c r="L14" s="47">
        <f t="shared" si="2"/>
        <v>5.6261491317671095E-2</v>
      </c>
      <c r="M14" s="47">
        <f t="shared" ca="1" si="3"/>
        <v>6.0375146541617818E-2</v>
      </c>
      <c r="N14" s="47">
        <f t="shared" si="4"/>
        <v>6.8843663274745601E-2</v>
      </c>
      <c r="O14" s="47">
        <f t="shared" si="5"/>
        <v>6.0131738602877446E-2</v>
      </c>
      <c r="P14" s="47">
        <f t="shared" si="6"/>
        <v>7.4467408585055642E-2</v>
      </c>
    </row>
    <row r="15" spans="1:16" x14ac:dyDescent="0.25">
      <c r="A15" s="21" t="s">
        <v>227</v>
      </c>
      <c r="B15" s="74" t="s">
        <v>128</v>
      </c>
      <c r="C15" s="74" t="str">
        <f t="shared" si="0"/>
        <v>Colorado, Average Family Premium as a Percent of Average Wages</v>
      </c>
      <c r="D15" s="63" t="s">
        <v>449</v>
      </c>
      <c r="E15" s="13">
        <v>14850</v>
      </c>
      <c r="F15" s="13">
        <v>16636</v>
      </c>
      <c r="G15" s="13">
        <v>16940</v>
      </c>
      <c r="H15" s="13">
        <v>19339</v>
      </c>
      <c r="I15" s="13">
        <v>20171</v>
      </c>
      <c r="J15" s="13">
        <v>20771</v>
      </c>
      <c r="K15" s="47">
        <f t="shared" si="1"/>
        <v>0.31256577562618398</v>
      </c>
      <c r="L15" s="47">
        <f t="shared" si="2"/>
        <v>0.33985699693564864</v>
      </c>
      <c r="M15" s="47">
        <f t="shared" ca="1" si="3"/>
        <v>0.33098866744822197</v>
      </c>
      <c r="N15" s="47">
        <f t="shared" si="4"/>
        <v>0.35779833487511564</v>
      </c>
      <c r="O15" s="47">
        <f t="shared" si="5"/>
        <v>0.34964465245276477</v>
      </c>
      <c r="P15" s="47">
        <f t="shared" si="6"/>
        <v>0.33022257551669315</v>
      </c>
    </row>
    <row r="16" spans="1:16" x14ac:dyDescent="0.25">
      <c r="A16" s="21" t="s">
        <v>228</v>
      </c>
      <c r="B16" s="74" t="s">
        <v>82</v>
      </c>
      <c r="C16" s="74" t="str">
        <f t="shared" si="0"/>
        <v>Connecticut, Average Family Deductible as a Percent of Average Wages</v>
      </c>
      <c r="D16" s="63" t="s">
        <v>449</v>
      </c>
      <c r="E16" s="13">
        <v>2615</v>
      </c>
      <c r="F16" s="13">
        <v>2986</v>
      </c>
      <c r="G16" s="13">
        <v>3578</v>
      </c>
      <c r="H16" s="13">
        <v>4008</v>
      </c>
      <c r="I16" s="13">
        <v>4199</v>
      </c>
      <c r="J16" s="13">
        <v>4436</v>
      </c>
      <c r="K16" s="47">
        <f t="shared" si="1"/>
        <v>4.9498391065682379E-2</v>
      </c>
      <c r="L16" s="47">
        <f t="shared" si="2"/>
        <v>5.4879617717331373E-2</v>
      </c>
      <c r="M16" s="47">
        <f t="shared" ca="1" si="3"/>
        <v>6.3574982231698648E-2</v>
      </c>
      <c r="N16" s="47">
        <f t="shared" si="4"/>
        <v>6.7463390001683221E-2</v>
      </c>
      <c r="O16" s="47">
        <f t="shared" si="5"/>
        <v>6.7345629510825983E-2</v>
      </c>
      <c r="P16" s="47">
        <f t="shared" si="6"/>
        <v>6.7079993951308023E-2</v>
      </c>
    </row>
    <row r="17" spans="1:16" x14ac:dyDescent="0.25">
      <c r="A17" s="21" t="s">
        <v>227</v>
      </c>
      <c r="B17" s="74" t="s">
        <v>82</v>
      </c>
      <c r="C17" s="74" t="str">
        <f t="shared" si="0"/>
        <v>Connecticut, Average Family Premium as a Percent of Average Wages</v>
      </c>
      <c r="D17" s="63" t="s">
        <v>449</v>
      </c>
      <c r="E17" s="13">
        <v>16265</v>
      </c>
      <c r="F17" s="13">
        <v>16874</v>
      </c>
      <c r="G17" s="13">
        <v>18269</v>
      </c>
      <c r="H17" s="13">
        <v>20020</v>
      </c>
      <c r="I17" s="13">
        <v>21363</v>
      </c>
      <c r="J17" s="13">
        <v>24018</v>
      </c>
      <c r="K17" s="47">
        <f t="shared" si="1"/>
        <v>0.30787431383683511</v>
      </c>
      <c r="L17" s="47">
        <f t="shared" si="2"/>
        <v>0.31012681492372723</v>
      </c>
      <c r="M17" s="47">
        <f t="shared" ca="1" si="3"/>
        <v>0.32460909737029142</v>
      </c>
      <c r="N17" s="47">
        <f t="shared" si="4"/>
        <v>0.33698030634573306</v>
      </c>
      <c r="O17" s="47">
        <f t="shared" si="5"/>
        <v>0.34263031275060146</v>
      </c>
      <c r="P17" s="47">
        <f t="shared" si="6"/>
        <v>0.36319370936035084</v>
      </c>
    </row>
    <row r="18" spans="1:16" x14ac:dyDescent="0.25">
      <c r="A18" s="21" t="s">
        <v>228</v>
      </c>
      <c r="B18" s="74" t="s">
        <v>89</v>
      </c>
      <c r="C18" s="74" t="str">
        <f t="shared" si="0"/>
        <v>Delaware, Average Family Deductible as a Percent of Average Wages</v>
      </c>
      <c r="D18" s="63" t="s">
        <v>449</v>
      </c>
      <c r="E18" s="13">
        <v>2063</v>
      </c>
      <c r="F18" s="13">
        <v>2340</v>
      </c>
      <c r="G18" s="13">
        <v>2034</v>
      </c>
      <c r="H18" s="13">
        <v>3676</v>
      </c>
      <c r="I18" s="13">
        <v>3002</v>
      </c>
      <c r="J18" s="13">
        <v>3520</v>
      </c>
      <c r="K18" s="47">
        <f t="shared" si="1"/>
        <v>4.3504850274145933E-2</v>
      </c>
      <c r="L18" s="47">
        <f t="shared" si="2"/>
        <v>4.7503045066991476E-2</v>
      </c>
      <c r="M18" s="47">
        <f t="shared" ca="1" si="3"/>
        <v>4.0437375745526839E-2</v>
      </c>
      <c r="N18" s="47">
        <f t="shared" si="4"/>
        <v>7.0421455938697322E-2</v>
      </c>
      <c r="O18" s="47">
        <f t="shared" si="5"/>
        <v>5.5214272576788667E-2</v>
      </c>
      <c r="P18" s="47">
        <f t="shared" si="6"/>
        <v>5.8843196255432967E-2</v>
      </c>
    </row>
    <row r="19" spans="1:16" x14ac:dyDescent="0.25">
      <c r="A19" s="21" t="s">
        <v>227</v>
      </c>
      <c r="B19" s="74" t="s">
        <v>89</v>
      </c>
      <c r="C19" s="74" t="str">
        <f t="shared" si="0"/>
        <v>Delaware, Average Family Premium as a Percent of Average Wages</v>
      </c>
      <c r="D19" s="63" t="s">
        <v>449</v>
      </c>
      <c r="E19" s="13">
        <v>16015</v>
      </c>
      <c r="F19" s="13">
        <v>16102</v>
      </c>
      <c r="G19" s="13">
        <v>18920</v>
      </c>
      <c r="H19" s="13">
        <v>19407</v>
      </c>
      <c r="I19" s="13">
        <v>20628</v>
      </c>
      <c r="J19" s="13">
        <v>22079</v>
      </c>
      <c r="K19" s="47">
        <f t="shared" si="1"/>
        <v>0.33772669759595109</v>
      </c>
      <c r="L19" s="47">
        <f t="shared" si="2"/>
        <v>0.32687779131140887</v>
      </c>
      <c r="M19" s="47">
        <f t="shared" ca="1" si="3"/>
        <v>0.37614314115308151</v>
      </c>
      <c r="N19" s="47">
        <f t="shared" si="4"/>
        <v>0.37178160919540232</v>
      </c>
      <c r="O19" s="47">
        <f t="shared" si="5"/>
        <v>0.37940040463490898</v>
      </c>
      <c r="P19" s="47">
        <f t="shared" si="6"/>
        <v>0.36909060514877967</v>
      </c>
    </row>
    <row r="20" spans="1:16" x14ac:dyDescent="0.25">
      <c r="A20" s="21" t="s">
        <v>228</v>
      </c>
      <c r="B20" s="74" t="s">
        <v>90</v>
      </c>
      <c r="C20" s="74" t="str">
        <f t="shared" si="0"/>
        <v>District of Columbia, Average Family Deductible as a Percent of Average Wages</v>
      </c>
      <c r="D20" s="63" t="s">
        <v>449</v>
      </c>
      <c r="E20" s="13">
        <v>1635</v>
      </c>
      <c r="F20" s="13">
        <v>1825</v>
      </c>
      <c r="G20" s="13">
        <v>1976</v>
      </c>
      <c r="H20" s="13">
        <v>2571</v>
      </c>
      <c r="I20" s="13">
        <v>2679</v>
      </c>
      <c r="J20" s="13">
        <v>2998</v>
      </c>
      <c r="K20" s="47">
        <f t="shared" si="1"/>
        <v>2.1934531795009392E-2</v>
      </c>
      <c r="L20" s="47">
        <f t="shared" si="2"/>
        <v>2.3688992731048807E-2</v>
      </c>
      <c r="M20" s="47">
        <f t="shared" ca="1" si="3"/>
        <v>2.465377417342483E-2</v>
      </c>
      <c r="N20" s="47">
        <f t="shared" si="4"/>
        <v>2.9993000466635559E-2</v>
      </c>
      <c r="O20" s="47">
        <f t="shared" si="5"/>
        <v>2.9832962138084632E-2</v>
      </c>
      <c r="P20" s="47">
        <f t="shared" si="6"/>
        <v>3.0476771373386197E-2</v>
      </c>
    </row>
    <row r="21" spans="1:16" x14ac:dyDescent="0.25">
      <c r="A21" s="21" t="s">
        <v>227</v>
      </c>
      <c r="B21" s="74" t="s">
        <v>90</v>
      </c>
      <c r="C21" s="74" t="str">
        <f t="shared" si="0"/>
        <v>District of Columbia, Average Family Premium as a Percent of Average Wages</v>
      </c>
      <c r="D21" s="63" t="s">
        <v>449</v>
      </c>
      <c r="E21" s="13">
        <v>16606</v>
      </c>
      <c r="F21" s="13">
        <v>17262</v>
      </c>
      <c r="G21" s="13">
        <v>19104</v>
      </c>
      <c r="H21" s="13">
        <v>20960</v>
      </c>
      <c r="I21" s="13">
        <v>22311</v>
      </c>
      <c r="J21" s="13">
        <v>24455</v>
      </c>
      <c r="K21" s="47">
        <f t="shared" si="1"/>
        <v>0.22277971558894552</v>
      </c>
      <c r="L21" s="47">
        <f t="shared" si="2"/>
        <v>0.22406542056074766</v>
      </c>
      <c r="M21" s="47">
        <f t="shared" ca="1" si="3"/>
        <v>0.23835308796007487</v>
      </c>
      <c r="N21" s="47">
        <f t="shared" si="4"/>
        <v>0.24451703219785348</v>
      </c>
      <c r="O21" s="47">
        <f t="shared" si="5"/>
        <v>0.2484521158129176</v>
      </c>
      <c r="P21" s="47">
        <f t="shared" si="6"/>
        <v>0.24860221612280167</v>
      </c>
    </row>
    <row r="22" spans="1:16" x14ac:dyDescent="0.25">
      <c r="A22" s="21" t="s">
        <v>228</v>
      </c>
      <c r="B22" s="74" t="s">
        <v>112</v>
      </c>
      <c r="C22" s="74" t="str">
        <f t="shared" si="0"/>
        <v>Florida, Average Family Deductible as a Percent of Average Wages</v>
      </c>
      <c r="D22" s="63" t="s">
        <v>449</v>
      </c>
      <c r="E22" s="13">
        <v>2361</v>
      </c>
      <c r="F22" s="13">
        <v>2642</v>
      </c>
      <c r="G22" s="13">
        <v>3250</v>
      </c>
      <c r="H22" s="13">
        <v>4044</v>
      </c>
      <c r="I22" s="13">
        <v>3632</v>
      </c>
      <c r="J22" s="13">
        <v>4057</v>
      </c>
      <c r="K22" s="47">
        <f t="shared" si="1"/>
        <v>5.7938650306748468E-2</v>
      </c>
      <c r="L22" s="47">
        <f t="shared" si="2"/>
        <v>6.4219737481769568E-2</v>
      </c>
      <c r="M22" s="47">
        <f t="shared" ca="1" si="3"/>
        <v>7.5828278114792341E-2</v>
      </c>
      <c r="N22" s="47">
        <f t="shared" si="4"/>
        <v>9.028801071667783E-2</v>
      </c>
      <c r="O22" s="47">
        <f t="shared" si="5"/>
        <v>7.6062827225130886E-2</v>
      </c>
      <c r="P22" s="47">
        <f t="shared" si="6"/>
        <v>7.8094321462945135E-2</v>
      </c>
    </row>
    <row r="23" spans="1:16" x14ac:dyDescent="0.25">
      <c r="A23" s="21" t="s">
        <v>227</v>
      </c>
      <c r="B23" s="74" t="s">
        <v>112</v>
      </c>
      <c r="C23" s="74" t="str">
        <f t="shared" si="0"/>
        <v>Florida, Average Family Premium as a Percent of Average Wages</v>
      </c>
      <c r="D23" s="63" t="s">
        <v>449</v>
      </c>
      <c r="E23" s="13">
        <v>14732</v>
      </c>
      <c r="F23" s="13">
        <v>16070</v>
      </c>
      <c r="G23" s="13">
        <v>16009</v>
      </c>
      <c r="H23" s="13">
        <v>17189</v>
      </c>
      <c r="I23" s="13">
        <v>20714</v>
      </c>
      <c r="J23" s="13">
        <v>21184</v>
      </c>
      <c r="K23" s="47">
        <f t="shared" si="1"/>
        <v>0.36152147239263804</v>
      </c>
      <c r="L23" s="47">
        <f t="shared" si="2"/>
        <v>0.39061740398638795</v>
      </c>
      <c r="M23" s="47">
        <f t="shared" ca="1" si="3"/>
        <v>0.37351843210452634</v>
      </c>
      <c r="N23" s="47">
        <f t="shared" si="4"/>
        <v>0.38376869837017191</v>
      </c>
      <c r="O23" s="47">
        <f t="shared" si="5"/>
        <v>0.43380104712041884</v>
      </c>
      <c r="P23" s="47">
        <f t="shared" si="6"/>
        <v>0.40777670837343599</v>
      </c>
    </row>
    <row r="24" spans="1:16" x14ac:dyDescent="0.25">
      <c r="A24" s="21" t="s">
        <v>228</v>
      </c>
      <c r="B24" s="74" t="s">
        <v>113</v>
      </c>
      <c r="C24" s="74" t="str">
        <f t="shared" si="0"/>
        <v>Georgia, Average Family Deductible as a Percent of Average Wages</v>
      </c>
      <c r="D24" s="63" t="s">
        <v>449</v>
      </c>
      <c r="E24" s="13">
        <v>2378</v>
      </c>
      <c r="F24" s="13">
        <v>2648</v>
      </c>
      <c r="G24" s="13">
        <v>3145</v>
      </c>
      <c r="H24" s="13">
        <v>3735</v>
      </c>
      <c r="I24" s="13">
        <v>3659</v>
      </c>
      <c r="J24" s="13">
        <v>4353</v>
      </c>
      <c r="K24" s="47">
        <f t="shared" si="1"/>
        <v>5.5834702981920642E-2</v>
      </c>
      <c r="L24" s="47">
        <f t="shared" si="2"/>
        <v>6.0127157129881925E-2</v>
      </c>
      <c r="M24" s="47">
        <f t="shared" ca="1" si="3"/>
        <v>6.9242624394539848E-2</v>
      </c>
      <c r="N24" s="47">
        <f t="shared" si="4"/>
        <v>7.9131355932203384E-2</v>
      </c>
      <c r="O24" s="47">
        <f t="shared" si="5"/>
        <v>7.3740427247077786E-2</v>
      </c>
      <c r="P24" s="47">
        <f t="shared" si="6"/>
        <v>8.0700778642936594E-2</v>
      </c>
    </row>
    <row r="25" spans="1:16" x14ac:dyDescent="0.25">
      <c r="A25" s="21" t="s">
        <v>227</v>
      </c>
      <c r="B25" s="74" t="s">
        <v>113</v>
      </c>
      <c r="C25" s="74" t="str">
        <f t="shared" si="0"/>
        <v>Georgia, Average Family Premium as a Percent of Average Wages</v>
      </c>
      <c r="D25" s="63" t="s">
        <v>449</v>
      </c>
      <c r="E25" s="13">
        <v>13963</v>
      </c>
      <c r="F25" s="13">
        <v>14762</v>
      </c>
      <c r="G25" s="13">
        <v>17307</v>
      </c>
      <c r="H25" s="13">
        <v>17703</v>
      </c>
      <c r="I25" s="13">
        <v>19720</v>
      </c>
      <c r="J25" s="13">
        <v>22282</v>
      </c>
      <c r="K25" s="47">
        <f t="shared" si="1"/>
        <v>0.32784691242075603</v>
      </c>
      <c r="L25" s="47">
        <f t="shared" si="2"/>
        <v>0.33519527702089008</v>
      </c>
      <c r="M25" s="47">
        <f t="shared" ca="1" si="3"/>
        <v>0.3810435931307794</v>
      </c>
      <c r="N25" s="47">
        <f t="shared" si="4"/>
        <v>0.37506355932203389</v>
      </c>
      <c r="O25" s="47">
        <f t="shared" si="5"/>
        <v>0.39742039500201531</v>
      </c>
      <c r="P25" s="47">
        <f t="shared" si="6"/>
        <v>0.41308861698183169</v>
      </c>
    </row>
    <row r="26" spans="1:16" x14ac:dyDescent="0.25">
      <c r="A26" s="21" t="s">
        <v>228</v>
      </c>
      <c r="B26" s="74" t="s">
        <v>136</v>
      </c>
      <c r="C26" s="74" t="str">
        <f t="shared" si="0"/>
        <v>Hawaii, Average Family Deductible as a Percent of Average Wages</v>
      </c>
      <c r="D26" s="63" t="s">
        <v>449</v>
      </c>
      <c r="E26" s="13">
        <v>1909</v>
      </c>
      <c r="F26" s="13">
        <v>1906</v>
      </c>
      <c r="G26" s="13">
        <v>2275</v>
      </c>
      <c r="H26" s="13">
        <v>1819</v>
      </c>
      <c r="I26" s="13">
        <v>2619</v>
      </c>
      <c r="J26" s="13">
        <v>2570</v>
      </c>
      <c r="K26" s="47">
        <f t="shared" si="1"/>
        <v>4.2802690582959643E-2</v>
      </c>
      <c r="L26" s="47">
        <f t="shared" si="2"/>
        <v>4.1963892558344339E-2</v>
      </c>
      <c r="M26" s="47">
        <f t="shared" ca="1" si="3"/>
        <v>4.7653958944281524E-2</v>
      </c>
      <c r="N26" s="47">
        <f t="shared" si="4"/>
        <v>3.494716618635927E-2</v>
      </c>
      <c r="O26" s="47">
        <f t="shared" si="5"/>
        <v>4.7678864008738393E-2</v>
      </c>
      <c r="P26" s="47">
        <f t="shared" si="6"/>
        <v>4.3005354752342705E-2</v>
      </c>
    </row>
    <row r="27" spans="1:16" x14ac:dyDescent="0.25">
      <c r="A27" s="21" t="s">
        <v>227</v>
      </c>
      <c r="B27" s="74" t="s">
        <v>136</v>
      </c>
      <c r="C27" s="74" t="str">
        <f t="shared" si="0"/>
        <v>Hawaii, Average Family Premium as a Percent of Average Wages</v>
      </c>
      <c r="D27" s="63" t="s">
        <v>449</v>
      </c>
      <c r="E27" s="13">
        <v>13738</v>
      </c>
      <c r="F27" s="13">
        <v>14382</v>
      </c>
      <c r="G27" s="13">
        <v>15959</v>
      </c>
      <c r="H27" s="13">
        <v>18512</v>
      </c>
      <c r="I27" s="13">
        <v>19243</v>
      </c>
      <c r="J27" s="13">
        <v>18539</v>
      </c>
      <c r="K27" s="47">
        <f t="shared" si="1"/>
        <v>0.30802690582959641</v>
      </c>
      <c r="L27" s="47">
        <f t="shared" si="2"/>
        <v>0.31664464993394981</v>
      </c>
      <c r="M27" s="47">
        <f t="shared" ca="1" si="3"/>
        <v>0.33428990364474237</v>
      </c>
      <c r="N27" s="47">
        <f t="shared" si="4"/>
        <v>0.35565802113352546</v>
      </c>
      <c r="O27" s="47">
        <f t="shared" si="5"/>
        <v>0.35031858729291826</v>
      </c>
      <c r="P27" s="47">
        <f t="shared" si="6"/>
        <v>0.31022423025435075</v>
      </c>
    </row>
    <row r="28" spans="1:16" x14ac:dyDescent="0.25">
      <c r="A28" s="21" t="s">
        <v>228</v>
      </c>
      <c r="B28" s="74" t="s">
        <v>129</v>
      </c>
      <c r="C28" s="74" t="str">
        <f t="shared" si="0"/>
        <v>Idaho, Average Family Deductible as a Percent of Average Wages</v>
      </c>
      <c r="D28" s="63" t="s">
        <v>449</v>
      </c>
      <c r="E28" s="13">
        <v>2107</v>
      </c>
      <c r="F28" s="13">
        <v>2221</v>
      </c>
      <c r="G28" s="13">
        <v>2823</v>
      </c>
      <c r="H28" s="13">
        <v>2825</v>
      </c>
      <c r="I28" s="13">
        <v>3499</v>
      </c>
      <c r="J28" s="13">
        <v>3645</v>
      </c>
      <c r="K28" s="47">
        <f t="shared" si="1"/>
        <v>5.4698857736240912E-2</v>
      </c>
      <c r="L28" s="47">
        <f t="shared" si="2"/>
        <v>5.7183316168898046E-2</v>
      </c>
      <c r="M28" s="47">
        <f t="shared" ca="1" si="3"/>
        <v>6.9174222004410688E-2</v>
      </c>
      <c r="N28" s="47">
        <f t="shared" si="4"/>
        <v>6.6879734848484848E-2</v>
      </c>
      <c r="O28" s="47">
        <f t="shared" si="5"/>
        <v>7.794609044330586E-2</v>
      </c>
      <c r="P28" s="47">
        <f t="shared" si="6"/>
        <v>7.6032540675844806E-2</v>
      </c>
    </row>
    <row r="29" spans="1:16" x14ac:dyDescent="0.25">
      <c r="A29" s="21" t="s">
        <v>227</v>
      </c>
      <c r="B29" s="74" t="s">
        <v>129</v>
      </c>
      <c r="C29" s="74" t="str">
        <f t="shared" si="0"/>
        <v>Idaho, Average Family Premium as a Percent of Average Wages</v>
      </c>
      <c r="D29" s="63" t="s">
        <v>449</v>
      </c>
      <c r="E29" s="13">
        <v>13211</v>
      </c>
      <c r="F29" s="13">
        <v>14036</v>
      </c>
      <c r="G29" s="13">
        <v>16691</v>
      </c>
      <c r="H29" s="13">
        <v>17168</v>
      </c>
      <c r="I29" s="13">
        <v>19258</v>
      </c>
      <c r="J29" s="13">
        <v>19788</v>
      </c>
      <c r="K29" s="47">
        <f t="shared" si="1"/>
        <v>0.34296469366562826</v>
      </c>
      <c r="L29" s="47">
        <f t="shared" si="2"/>
        <v>0.36138002059732233</v>
      </c>
      <c r="M29" s="47">
        <f t="shared" ca="1" si="3"/>
        <v>0.40899289389855426</v>
      </c>
      <c r="N29" s="47">
        <f t="shared" si="4"/>
        <v>0.40643939393939393</v>
      </c>
      <c r="O29" s="47">
        <f t="shared" si="5"/>
        <v>0.42900423256850079</v>
      </c>
      <c r="P29" s="47">
        <f t="shared" si="6"/>
        <v>0.4127659574468085</v>
      </c>
    </row>
    <row r="30" spans="1:16" x14ac:dyDescent="0.25">
      <c r="A30" s="21" t="s">
        <v>228</v>
      </c>
      <c r="B30" s="74" t="s">
        <v>96</v>
      </c>
      <c r="C30" s="74" t="str">
        <f t="shared" si="0"/>
        <v>Illinois, Average Family Deductible as a Percent of Average Wages</v>
      </c>
      <c r="D30" s="63" t="s">
        <v>449</v>
      </c>
      <c r="E30" s="13">
        <v>2116</v>
      </c>
      <c r="F30" s="13">
        <v>2584</v>
      </c>
      <c r="G30" s="13">
        <v>2703</v>
      </c>
      <c r="H30" s="13">
        <v>3048</v>
      </c>
      <c r="I30" s="13">
        <v>3849</v>
      </c>
      <c r="J30" s="13">
        <v>3645</v>
      </c>
      <c r="K30" s="47">
        <f t="shared" si="1"/>
        <v>4.5456498388829217E-2</v>
      </c>
      <c r="L30" s="47">
        <f t="shared" si="2"/>
        <v>5.4194630872483218E-2</v>
      </c>
      <c r="M30" s="47">
        <f t="shared" ca="1" si="3"/>
        <v>5.4092455473283972E-2</v>
      </c>
      <c r="N30" s="47">
        <f t="shared" si="4"/>
        <v>5.8156840297653119E-2</v>
      </c>
      <c r="O30" s="47">
        <f t="shared" si="5"/>
        <v>6.9816796662434247E-2</v>
      </c>
      <c r="P30" s="47">
        <f t="shared" si="6"/>
        <v>6.1106454316848281E-2</v>
      </c>
    </row>
    <row r="31" spans="1:16" x14ac:dyDescent="0.25">
      <c r="A31" s="21" t="s">
        <v>227</v>
      </c>
      <c r="B31" s="74" t="s">
        <v>96</v>
      </c>
      <c r="C31" s="74" t="str">
        <f t="shared" si="0"/>
        <v>Illinois, Average Family Premium as a Percent of Average Wages</v>
      </c>
      <c r="D31" s="63" t="s">
        <v>449</v>
      </c>
      <c r="E31" s="13">
        <v>15167</v>
      </c>
      <c r="F31" s="13">
        <v>16928</v>
      </c>
      <c r="G31" s="13">
        <v>17227</v>
      </c>
      <c r="H31" s="13">
        <v>19656</v>
      </c>
      <c r="I31" s="13">
        <v>20659</v>
      </c>
      <c r="J31" s="13">
        <v>20878</v>
      </c>
      <c r="K31" s="47">
        <f t="shared" si="1"/>
        <v>0.32582169709989262</v>
      </c>
      <c r="L31" s="47">
        <f t="shared" si="2"/>
        <v>0.35503355704697986</v>
      </c>
      <c r="M31" s="47">
        <f t="shared" ca="1" si="3"/>
        <v>0.3447468481088653</v>
      </c>
      <c r="N31" s="47">
        <f t="shared" si="4"/>
        <v>0.37504293073840872</v>
      </c>
      <c r="O31" s="47">
        <f t="shared" si="5"/>
        <v>0.37473245057137672</v>
      </c>
      <c r="P31" s="47">
        <f t="shared" si="6"/>
        <v>0.35000838222967312</v>
      </c>
    </row>
    <row r="32" spans="1:16" x14ac:dyDescent="0.25">
      <c r="A32" s="21" t="s">
        <v>228</v>
      </c>
      <c r="B32" s="74" t="s">
        <v>97</v>
      </c>
      <c r="C32" s="74" t="str">
        <f t="shared" si="0"/>
        <v>Indiana, Average Family Deductible as a Percent of Average Wages</v>
      </c>
      <c r="D32" s="63" t="s">
        <v>449</v>
      </c>
      <c r="E32" s="13">
        <v>2124</v>
      </c>
      <c r="F32" s="13">
        <v>2630</v>
      </c>
      <c r="G32" s="13">
        <v>3175</v>
      </c>
      <c r="H32" s="13">
        <v>4020</v>
      </c>
      <c r="I32" s="13">
        <v>3937</v>
      </c>
      <c r="J32" s="13">
        <v>4240</v>
      </c>
      <c r="K32" s="47">
        <f t="shared" si="1"/>
        <v>5.350125944584383E-2</v>
      </c>
      <c r="L32" s="47">
        <f t="shared" si="2"/>
        <v>6.4492398234428636E-2</v>
      </c>
      <c r="M32" s="47">
        <f t="shared" ca="1" si="3"/>
        <v>7.5469455669122887E-2</v>
      </c>
      <c r="N32" s="47">
        <f t="shared" si="4"/>
        <v>9.1467576791808877E-2</v>
      </c>
      <c r="O32" s="47">
        <f t="shared" si="5"/>
        <v>8.4177891810989947E-2</v>
      </c>
      <c r="P32" s="47">
        <f t="shared" si="6"/>
        <v>8.4060269627279943E-2</v>
      </c>
    </row>
    <row r="33" spans="1:16" x14ac:dyDescent="0.25">
      <c r="A33" s="21" t="s">
        <v>227</v>
      </c>
      <c r="B33" s="74" t="s">
        <v>97</v>
      </c>
      <c r="C33" s="74" t="str">
        <f t="shared" si="0"/>
        <v>Indiana, Average Family Premium as a Percent of Average Wages</v>
      </c>
      <c r="D33" s="63" t="s">
        <v>449</v>
      </c>
      <c r="E33" s="13">
        <v>14713</v>
      </c>
      <c r="F33" s="13">
        <v>15724</v>
      </c>
      <c r="G33" s="13">
        <v>17121</v>
      </c>
      <c r="H33" s="13">
        <v>18253</v>
      </c>
      <c r="I33" s="13">
        <v>21169</v>
      </c>
      <c r="J33" s="13">
        <v>21281</v>
      </c>
      <c r="K33" s="47">
        <f t="shared" si="1"/>
        <v>0.37060453400503779</v>
      </c>
      <c r="L33" s="47">
        <f t="shared" si="2"/>
        <v>0.38558116723884256</v>
      </c>
      <c r="M33" s="47">
        <f t="shared" ca="1" si="3"/>
        <v>0.40696458283812692</v>
      </c>
      <c r="N33" s="47">
        <f t="shared" si="4"/>
        <v>0.41531285551763369</v>
      </c>
      <c r="O33" s="47">
        <f t="shared" si="5"/>
        <v>0.45261920034209963</v>
      </c>
      <c r="P33" s="47">
        <f t="shared" si="6"/>
        <v>0.42190721649484536</v>
      </c>
    </row>
    <row r="34" spans="1:16" x14ac:dyDescent="0.25">
      <c r="A34" s="21" t="s">
        <v>228</v>
      </c>
      <c r="B34" s="74" t="s">
        <v>102</v>
      </c>
      <c r="C34" s="74" t="str">
        <f t="shared" si="0"/>
        <v>Iowa, Average Family Deductible as a Percent of Average Wages</v>
      </c>
      <c r="D34" s="63" t="s">
        <v>449</v>
      </c>
      <c r="E34" s="13">
        <v>2496</v>
      </c>
      <c r="F34" s="13">
        <v>2563</v>
      </c>
      <c r="G34" s="13">
        <v>3294</v>
      </c>
      <c r="H34" s="13">
        <v>3427</v>
      </c>
      <c r="I34" s="13">
        <v>4064</v>
      </c>
      <c r="J34" s="13">
        <v>3702</v>
      </c>
      <c r="K34" s="47">
        <f t="shared" si="1"/>
        <v>6.4296754250386404E-2</v>
      </c>
      <c r="L34" s="47">
        <f t="shared" si="2"/>
        <v>6.3692842942345923E-2</v>
      </c>
      <c r="M34" s="47">
        <f t="shared" ca="1" si="3"/>
        <v>7.872848948374761E-2</v>
      </c>
      <c r="N34" s="47">
        <f t="shared" si="4"/>
        <v>7.6615247037782247E-2</v>
      </c>
      <c r="O34" s="47">
        <f t="shared" si="5"/>
        <v>8.5865201774772873E-2</v>
      </c>
      <c r="P34" s="47">
        <f t="shared" si="6"/>
        <v>7.238951896754009E-2</v>
      </c>
    </row>
    <row r="35" spans="1:16" x14ac:dyDescent="0.25">
      <c r="A35" s="21" t="s">
        <v>227</v>
      </c>
      <c r="B35" s="74" t="s">
        <v>102</v>
      </c>
      <c r="C35" s="74" t="str">
        <f t="shared" si="0"/>
        <v>Iowa, Average Family Premium as a Percent of Average Wages</v>
      </c>
      <c r="D35" s="63" t="s">
        <v>449</v>
      </c>
      <c r="E35" s="13">
        <v>13030</v>
      </c>
      <c r="F35" s="13">
        <v>14415</v>
      </c>
      <c r="G35" s="13">
        <v>16257</v>
      </c>
      <c r="H35" s="13">
        <v>17086</v>
      </c>
      <c r="I35" s="13">
        <v>18752</v>
      </c>
      <c r="J35" s="13">
        <v>20567</v>
      </c>
      <c r="K35" s="47">
        <f t="shared" si="1"/>
        <v>0.33565172591447706</v>
      </c>
      <c r="L35" s="47">
        <f t="shared" si="2"/>
        <v>0.35822564612326041</v>
      </c>
      <c r="M35" s="47">
        <f t="shared" ca="1" si="3"/>
        <v>0.38855162523900572</v>
      </c>
      <c r="N35" s="47">
        <f t="shared" si="4"/>
        <v>0.38198077353006932</v>
      </c>
      <c r="O35" s="47">
        <f t="shared" si="5"/>
        <v>0.39619691527572365</v>
      </c>
      <c r="P35" s="47">
        <f t="shared" si="6"/>
        <v>0.40217051231912399</v>
      </c>
    </row>
    <row r="36" spans="1:16" x14ac:dyDescent="0.25">
      <c r="A36" s="21" t="s">
        <v>228</v>
      </c>
      <c r="B36" s="74" t="s">
        <v>103</v>
      </c>
      <c r="C36" s="74" t="str">
        <f t="shared" ref="C36:C67" si="7">CONCATENATE(B36,","," ",A36," ",D36)</f>
        <v>Kansas, Average Family Deductible as a Percent of Average Wages</v>
      </c>
      <c r="D36" s="63" t="s">
        <v>449</v>
      </c>
      <c r="E36" s="13">
        <v>2367</v>
      </c>
      <c r="F36" s="13">
        <v>2450</v>
      </c>
      <c r="G36" s="13">
        <v>2242</v>
      </c>
      <c r="H36" s="13">
        <v>3450</v>
      </c>
      <c r="I36" s="13">
        <v>3607</v>
      </c>
      <c r="J36" s="13">
        <v>3601</v>
      </c>
      <c r="K36" s="47">
        <f t="shared" ref="K36:K67" si="8">E36/(SUMIF(D$108:D$159,B36,E$108:E$159))</f>
        <v>5.9130652010991755E-2</v>
      </c>
      <c r="L36" s="47">
        <f t="shared" ref="L36:L67" si="9">F36/(SUMIF(D$108:D$159,B36,F$108:F$159))</f>
        <v>5.9408341416100872E-2</v>
      </c>
      <c r="M36" s="47">
        <f t="shared" ref="M36:M67" ca="1" si="10">G36/(SUMIF(D$108:D$1589,B36,G$108:G$159))</f>
        <v>5.2224551595620776E-2</v>
      </c>
      <c r="N36" s="47">
        <f t="shared" ref="N36:N67" si="11">H36/(SUMIF(D$108:D$159,B36,H$108:H$159))</f>
        <v>7.7406327125869423E-2</v>
      </c>
      <c r="O36" s="47">
        <f t="shared" ref="O36:O67" si="12">I36/(SUMIF(D$108:D$159,B36,I$108:I$159))</f>
        <v>7.7536543422184009E-2</v>
      </c>
      <c r="P36" s="47">
        <f t="shared" ref="P36:P67" si="13">J36/(SUMIF(D$108:D$159,B36,J$108:J$159))</f>
        <v>7.2483896940418679E-2</v>
      </c>
    </row>
    <row r="37" spans="1:16" x14ac:dyDescent="0.25">
      <c r="A37" s="21" t="s">
        <v>227</v>
      </c>
      <c r="B37" s="74" t="s">
        <v>103</v>
      </c>
      <c r="C37" s="74" t="str">
        <f t="shared" si="7"/>
        <v>Kansas, Average Family Premium as a Percent of Average Wages</v>
      </c>
      <c r="D37" s="63" t="s">
        <v>449</v>
      </c>
      <c r="E37" s="13">
        <v>14459</v>
      </c>
      <c r="F37" s="13">
        <v>15658</v>
      </c>
      <c r="G37" s="13">
        <v>16740</v>
      </c>
      <c r="H37" s="13">
        <v>18229</v>
      </c>
      <c r="I37" s="13">
        <v>18867</v>
      </c>
      <c r="J37" s="13">
        <v>19237</v>
      </c>
      <c r="K37" s="47">
        <f t="shared" si="8"/>
        <v>0.36120409692730454</v>
      </c>
      <c r="L37" s="47">
        <f t="shared" si="9"/>
        <v>0.37967992240543164</v>
      </c>
      <c r="M37" s="47">
        <f t="shared" ca="1" si="10"/>
        <v>0.38993710691823902</v>
      </c>
      <c r="N37" s="47">
        <f t="shared" si="11"/>
        <v>0.40899708323984746</v>
      </c>
      <c r="O37" s="47">
        <f t="shared" si="12"/>
        <v>0.40556749785038693</v>
      </c>
      <c r="P37" s="47">
        <f t="shared" si="13"/>
        <v>0.38721819645732691</v>
      </c>
    </row>
    <row r="38" spans="1:16" x14ac:dyDescent="0.25">
      <c r="A38" s="21" t="s">
        <v>228</v>
      </c>
      <c r="B38" s="74" t="s">
        <v>114</v>
      </c>
      <c r="C38" s="74" t="str">
        <f t="shared" si="7"/>
        <v>Kentucky, Average Family Deductible as a Percent of Average Wages</v>
      </c>
      <c r="D38" s="63" t="s">
        <v>449</v>
      </c>
      <c r="E38" s="13">
        <v>2139</v>
      </c>
      <c r="F38" s="13">
        <v>2709</v>
      </c>
      <c r="G38" s="13">
        <v>2658</v>
      </c>
      <c r="H38" s="13">
        <v>3517</v>
      </c>
      <c r="I38" s="13">
        <v>3798</v>
      </c>
      <c r="J38" s="13">
        <v>3866</v>
      </c>
      <c r="K38" s="47">
        <f t="shared" si="8"/>
        <v>5.5357142857142855E-2</v>
      </c>
      <c r="L38" s="47">
        <f t="shared" si="9"/>
        <v>6.8547570850202424E-2</v>
      </c>
      <c r="M38" s="47">
        <f t="shared" ca="1" si="10"/>
        <v>6.5019569471624267E-2</v>
      </c>
      <c r="N38" s="47">
        <f t="shared" si="11"/>
        <v>8.2928554586182507E-2</v>
      </c>
      <c r="O38" s="47">
        <f t="shared" si="12"/>
        <v>8.6278964107223993E-2</v>
      </c>
      <c r="P38" s="47">
        <f t="shared" si="13"/>
        <v>8.025742163172099E-2</v>
      </c>
    </row>
    <row r="39" spans="1:16" x14ac:dyDescent="0.25">
      <c r="A39" s="21" t="s">
        <v>227</v>
      </c>
      <c r="B39" s="74" t="s">
        <v>114</v>
      </c>
      <c r="C39" s="74" t="str">
        <f t="shared" si="7"/>
        <v>Kentucky, Average Family Premium as a Percent of Average Wages</v>
      </c>
      <c r="D39" s="63" t="s">
        <v>449</v>
      </c>
      <c r="E39" s="13">
        <v>15417</v>
      </c>
      <c r="F39" s="13">
        <v>15463</v>
      </c>
      <c r="G39" s="13">
        <v>16622</v>
      </c>
      <c r="H39" s="13">
        <v>16948</v>
      </c>
      <c r="I39" s="13">
        <v>20612</v>
      </c>
      <c r="J39" s="13">
        <v>21531</v>
      </c>
      <c r="K39" s="47">
        <f t="shared" si="8"/>
        <v>0.39899068322981368</v>
      </c>
      <c r="L39" s="47">
        <f t="shared" si="9"/>
        <v>0.39127024291497975</v>
      </c>
      <c r="M39" s="47">
        <f t="shared" ca="1" si="10"/>
        <v>0.40660469667318982</v>
      </c>
      <c r="N39" s="47">
        <f t="shared" si="11"/>
        <v>0.39962273048809244</v>
      </c>
      <c r="O39" s="47">
        <f t="shared" si="12"/>
        <v>0.46824170831440254</v>
      </c>
      <c r="P39" s="47">
        <f t="shared" si="13"/>
        <v>0.44697944778908033</v>
      </c>
    </row>
    <row r="40" spans="1:16" x14ac:dyDescent="0.25">
      <c r="A40" s="21" t="s">
        <v>228</v>
      </c>
      <c r="B40" s="74" t="s">
        <v>115</v>
      </c>
      <c r="C40" s="74" t="str">
        <f t="shared" si="7"/>
        <v>Louisiana, Average Family Deductible as a Percent of Average Wages</v>
      </c>
      <c r="D40" s="63" t="s">
        <v>449</v>
      </c>
      <c r="E40" s="13">
        <v>2503</v>
      </c>
      <c r="F40" s="13">
        <v>2548</v>
      </c>
      <c r="G40" s="13">
        <v>2628</v>
      </c>
      <c r="H40" s="13">
        <v>2760</v>
      </c>
      <c r="I40" s="13">
        <v>4299</v>
      </c>
      <c r="J40" s="13">
        <v>4288</v>
      </c>
      <c r="K40" s="47">
        <f t="shared" si="8"/>
        <v>6.4543579164517792E-2</v>
      </c>
      <c r="L40" s="47">
        <f t="shared" si="9"/>
        <v>6.4490002531004814E-2</v>
      </c>
      <c r="M40" s="47">
        <f t="shared" ca="1" si="10"/>
        <v>6.4395981377113456E-2</v>
      </c>
      <c r="N40" s="47">
        <f t="shared" si="11"/>
        <v>6.6362106275547006E-2</v>
      </c>
      <c r="O40" s="47">
        <f t="shared" si="12"/>
        <v>9.732850350916912E-2</v>
      </c>
      <c r="P40" s="47">
        <f t="shared" si="13"/>
        <v>8.9819857561793046E-2</v>
      </c>
    </row>
    <row r="41" spans="1:16" x14ac:dyDescent="0.25">
      <c r="A41" s="21" t="s">
        <v>227</v>
      </c>
      <c r="B41" s="74" t="s">
        <v>115</v>
      </c>
      <c r="C41" s="74" t="str">
        <f t="shared" si="7"/>
        <v>Louisiana, Average Family Premium as a Percent of Average Wages</v>
      </c>
      <c r="D41" s="63" t="s">
        <v>449</v>
      </c>
      <c r="E41" s="13">
        <v>13572</v>
      </c>
      <c r="F41" s="13">
        <v>15548</v>
      </c>
      <c r="G41" s="13">
        <v>17242</v>
      </c>
      <c r="H41" s="13">
        <v>17400</v>
      </c>
      <c r="I41" s="13">
        <v>19032</v>
      </c>
      <c r="J41" s="13">
        <v>19305</v>
      </c>
      <c r="K41" s="47">
        <f t="shared" si="8"/>
        <v>0.34997421351211966</v>
      </c>
      <c r="L41" s="47">
        <f t="shared" si="9"/>
        <v>0.3935206276891926</v>
      </c>
      <c r="M41" s="47">
        <f t="shared" ca="1" si="10"/>
        <v>0.42249448664543005</v>
      </c>
      <c r="N41" s="47">
        <f t="shared" si="11"/>
        <v>0.41836980043279637</v>
      </c>
      <c r="O41" s="47">
        <f t="shared" si="12"/>
        <v>0.43088068824994341</v>
      </c>
      <c r="P41" s="47">
        <f t="shared" si="13"/>
        <v>0.40437788018433179</v>
      </c>
    </row>
    <row r="42" spans="1:16" x14ac:dyDescent="0.25">
      <c r="A42" s="21" t="s">
        <v>228</v>
      </c>
      <c r="B42" s="74" t="s">
        <v>83</v>
      </c>
      <c r="C42" s="74" t="str">
        <f t="shared" si="7"/>
        <v>Maine, Average Family Deductible as a Percent of Average Wages</v>
      </c>
      <c r="D42" s="63" t="s">
        <v>449</v>
      </c>
      <c r="E42" s="13">
        <v>2654</v>
      </c>
      <c r="F42" s="13">
        <v>2937</v>
      </c>
      <c r="G42" s="13">
        <v>3637</v>
      </c>
      <c r="H42" s="13">
        <v>4032</v>
      </c>
      <c r="I42" s="13">
        <v>3994</v>
      </c>
      <c r="J42" s="13">
        <v>4459</v>
      </c>
      <c r="K42" s="47">
        <f t="shared" si="8"/>
        <v>6.6036327444637971E-2</v>
      </c>
      <c r="L42" s="47">
        <f t="shared" si="9"/>
        <v>7.0873552123552119E-2</v>
      </c>
      <c r="M42" s="47">
        <f t="shared" ca="1" si="10"/>
        <v>8.407304669440592E-2</v>
      </c>
      <c r="N42" s="47">
        <f t="shared" si="11"/>
        <v>8.9006622516556291E-2</v>
      </c>
      <c r="O42" s="47">
        <f t="shared" si="12"/>
        <v>8.240148545492057E-2</v>
      </c>
      <c r="P42" s="47">
        <f t="shared" si="13"/>
        <v>8.3768551568664293E-2</v>
      </c>
    </row>
    <row r="43" spans="1:16" x14ac:dyDescent="0.25">
      <c r="A43" s="21" t="s">
        <v>227</v>
      </c>
      <c r="B43" s="74" t="s">
        <v>83</v>
      </c>
      <c r="C43" s="74" t="str">
        <f t="shared" si="7"/>
        <v>Maine, Average Family Premium as a Percent of Average Wages</v>
      </c>
      <c r="D43" s="63" t="s">
        <v>449</v>
      </c>
      <c r="E43" s="13">
        <v>15585</v>
      </c>
      <c r="F43" s="13">
        <v>16332</v>
      </c>
      <c r="G43" s="13">
        <v>16117</v>
      </c>
      <c r="H43" s="13">
        <v>17422</v>
      </c>
      <c r="I43" s="13">
        <v>20731</v>
      </c>
      <c r="J43" s="13">
        <v>21630</v>
      </c>
      <c r="K43" s="47">
        <f t="shared" si="8"/>
        <v>0.38778303060462804</v>
      </c>
      <c r="L43" s="47">
        <f t="shared" si="9"/>
        <v>0.39411196911196911</v>
      </c>
      <c r="M43" s="47">
        <f t="shared" ca="1" si="10"/>
        <v>0.37256125751271385</v>
      </c>
      <c r="N43" s="47">
        <f t="shared" si="11"/>
        <v>0.38459161147902871</v>
      </c>
      <c r="O43" s="47">
        <f t="shared" si="12"/>
        <v>0.42770786053228799</v>
      </c>
      <c r="P43" s="47">
        <f t="shared" si="13"/>
        <v>0.40634980274281418</v>
      </c>
    </row>
    <row r="44" spans="1:16" x14ac:dyDescent="0.25">
      <c r="A44" s="21" t="s">
        <v>228</v>
      </c>
      <c r="B44" s="74" t="s">
        <v>91</v>
      </c>
      <c r="C44" s="74" t="str">
        <f t="shared" si="7"/>
        <v>Maryland, Average Family Deductible as a Percent of Average Wages</v>
      </c>
      <c r="D44" s="63" t="s">
        <v>449</v>
      </c>
      <c r="E44" s="13">
        <v>1630</v>
      </c>
      <c r="F44" s="13">
        <v>2027</v>
      </c>
      <c r="G44" s="13">
        <v>2022</v>
      </c>
      <c r="H44" s="13">
        <v>2807</v>
      </c>
      <c r="I44" s="13">
        <v>3009</v>
      </c>
      <c r="J44" s="13">
        <v>3595</v>
      </c>
      <c r="K44" s="47">
        <f t="shared" si="8"/>
        <v>3.1430775163902816E-2</v>
      </c>
      <c r="L44" s="47">
        <f t="shared" si="9"/>
        <v>3.8353831598864713E-2</v>
      </c>
      <c r="M44" s="47">
        <f t="shared" ca="1" si="10"/>
        <v>3.701263042284459E-2</v>
      </c>
      <c r="N44" s="47">
        <f t="shared" si="11"/>
        <v>4.9013445084686573E-2</v>
      </c>
      <c r="O44" s="47">
        <f t="shared" si="12"/>
        <v>4.9958492445625106E-2</v>
      </c>
      <c r="P44" s="47">
        <f t="shared" si="13"/>
        <v>5.455235204855842E-2</v>
      </c>
    </row>
    <row r="45" spans="1:16" x14ac:dyDescent="0.25">
      <c r="A45" s="21" t="s">
        <v>227</v>
      </c>
      <c r="B45" s="74" t="s">
        <v>91</v>
      </c>
      <c r="C45" s="74" t="str">
        <f t="shared" si="7"/>
        <v>Maryland, Average Family Premium as a Percent of Average Wages</v>
      </c>
      <c r="D45" s="63" t="s">
        <v>449</v>
      </c>
      <c r="E45" s="13">
        <v>15315</v>
      </c>
      <c r="F45" s="13">
        <v>15820</v>
      </c>
      <c r="G45" s="13">
        <v>17961</v>
      </c>
      <c r="H45" s="13">
        <v>18915</v>
      </c>
      <c r="I45" s="13">
        <v>20285</v>
      </c>
      <c r="J45" s="13">
        <v>21648</v>
      </c>
      <c r="K45" s="47">
        <f t="shared" si="8"/>
        <v>0.29531430775163903</v>
      </c>
      <c r="L45" s="47">
        <f t="shared" si="9"/>
        <v>0.29933774834437088</v>
      </c>
      <c r="M45" s="47">
        <f t="shared" ca="1" si="10"/>
        <v>0.32877539813289403</v>
      </c>
      <c r="N45" s="47">
        <f t="shared" si="11"/>
        <v>0.33027763226820323</v>
      </c>
      <c r="O45" s="47">
        <f t="shared" si="12"/>
        <v>0.33679229619790801</v>
      </c>
      <c r="P45" s="47">
        <f t="shared" si="13"/>
        <v>0.32849772382397574</v>
      </c>
    </row>
    <row r="46" spans="1:16" x14ac:dyDescent="0.25">
      <c r="A46" s="21" t="s">
        <v>228</v>
      </c>
      <c r="B46" s="74" t="s">
        <v>84</v>
      </c>
      <c r="C46" s="74" t="str">
        <f t="shared" si="7"/>
        <v>Massachusetts, Average Family Deductible as a Percent of Average Wages</v>
      </c>
      <c r="D46" s="63" t="s">
        <v>449</v>
      </c>
      <c r="E46" s="13">
        <v>2177</v>
      </c>
      <c r="F46" s="13">
        <v>2317</v>
      </c>
      <c r="G46" s="13">
        <v>2363</v>
      </c>
      <c r="H46" s="13">
        <v>2747</v>
      </c>
      <c r="I46" s="13">
        <v>3151</v>
      </c>
      <c r="J46" s="13">
        <v>3779</v>
      </c>
      <c r="K46" s="47">
        <f t="shared" si="8"/>
        <v>3.9769820971867008E-2</v>
      </c>
      <c r="L46" s="47">
        <f t="shared" si="9"/>
        <v>4.1074277610352775E-2</v>
      </c>
      <c r="M46" s="47">
        <f t="shared" ca="1" si="10"/>
        <v>4.004406032875784E-2</v>
      </c>
      <c r="N46" s="47">
        <f t="shared" si="11"/>
        <v>4.4227982611495735E-2</v>
      </c>
      <c r="O46" s="47">
        <f t="shared" si="12"/>
        <v>4.7975030450669913E-2</v>
      </c>
      <c r="P46" s="47">
        <f t="shared" si="13"/>
        <v>5.1809706608171101E-2</v>
      </c>
    </row>
    <row r="47" spans="1:16" x14ac:dyDescent="0.25">
      <c r="A47" s="21" t="s">
        <v>227</v>
      </c>
      <c r="B47" s="74" t="s">
        <v>84</v>
      </c>
      <c r="C47" s="74" t="str">
        <f t="shared" si="7"/>
        <v>Massachusetts, Average Family Premium as a Percent of Average Wages</v>
      </c>
      <c r="D47" s="63" t="s">
        <v>449</v>
      </c>
      <c r="E47" s="13">
        <v>16953</v>
      </c>
      <c r="F47" s="13">
        <v>17424</v>
      </c>
      <c r="G47" s="13">
        <v>18454</v>
      </c>
      <c r="H47" s="13">
        <v>21053</v>
      </c>
      <c r="I47" s="13">
        <v>21424</v>
      </c>
      <c r="J47" s="13">
        <v>22163</v>
      </c>
      <c r="K47" s="47">
        <f t="shared" si="8"/>
        <v>0.3097004018998904</v>
      </c>
      <c r="L47" s="47">
        <f t="shared" si="9"/>
        <v>0.30888140400638187</v>
      </c>
      <c r="M47" s="47">
        <f t="shared" ca="1" si="10"/>
        <v>0.31272665649889847</v>
      </c>
      <c r="N47" s="47">
        <f t="shared" si="11"/>
        <v>0.33896312993076799</v>
      </c>
      <c r="O47" s="47">
        <f t="shared" si="12"/>
        <v>0.32618757612667476</v>
      </c>
      <c r="P47" s="47">
        <f t="shared" si="13"/>
        <v>0.30385248149163696</v>
      </c>
    </row>
    <row r="48" spans="1:16" x14ac:dyDescent="0.25">
      <c r="A48" s="21" t="s">
        <v>228</v>
      </c>
      <c r="B48" s="74" t="s">
        <v>98</v>
      </c>
      <c r="C48" s="74" t="str">
        <f t="shared" si="7"/>
        <v>Michigan, Average Family Deductible as a Percent of Average Wages</v>
      </c>
      <c r="D48" s="63" t="s">
        <v>449</v>
      </c>
      <c r="E48" s="13">
        <v>1976</v>
      </c>
      <c r="F48" s="13">
        <v>2064</v>
      </c>
      <c r="G48" s="13">
        <v>2853</v>
      </c>
      <c r="H48" s="13">
        <v>2659</v>
      </c>
      <c r="I48" s="13">
        <v>2856</v>
      </c>
      <c r="J48" s="13">
        <v>3163</v>
      </c>
      <c r="K48" s="47">
        <f t="shared" si="8"/>
        <v>4.5217391304347827E-2</v>
      </c>
      <c r="L48" s="47">
        <f t="shared" si="9"/>
        <v>4.6340368208352044E-2</v>
      </c>
      <c r="M48" s="47">
        <f t="shared" ca="1" si="10"/>
        <v>6.1606564456920754E-2</v>
      </c>
      <c r="N48" s="47">
        <f t="shared" si="11"/>
        <v>5.5051759834368531E-2</v>
      </c>
      <c r="O48" s="47">
        <f t="shared" si="12"/>
        <v>5.6242615202835765E-2</v>
      </c>
      <c r="P48" s="47">
        <f t="shared" si="13"/>
        <v>5.7342277012327775E-2</v>
      </c>
    </row>
    <row r="49" spans="1:16" x14ac:dyDescent="0.25">
      <c r="A49" s="21" t="s">
        <v>227</v>
      </c>
      <c r="B49" s="74" t="s">
        <v>98</v>
      </c>
      <c r="C49" s="74" t="str">
        <f t="shared" si="7"/>
        <v>Michigan, Average Family Premium as a Percent of Average Wages</v>
      </c>
      <c r="D49" s="63" t="s">
        <v>449</v>
      </c>
      <c r="E49" s="13">
        <v>14458</v>
      </c>
      <c r="F49" s="13">
        <v>15242</v>
      </c>
      <c r="G49" s="13">
        <v>15628</v>
      </c>
      <c r="H49" s="13">
        <v>18929</v>
      </c>
      <c r="I49" s="13">
        <v>20425</v>
      </c>
      <c r="J49" s="13">
        <v>20142</v>
      </c>
      <c r="K49" s="47">
        <f t="shared" si="8"/>
        <v>0.33084668192219679</v>
      </c>
      <c r="L49" s="47">
        <f t="shared" si="9"/>
        <v>0.34220925011225867</v>
      </c>
      <c r="M49" s="47">
        <f t="shared" ca="1" si="10"/>
        <v>0.3374649103865256</v>
      </c>
      <c r="N49" s="47">
        <f t="shared" si="11"/>
        <v>0.39190476190476192</v>
      </c>
      <c r="O49" s="47">
        <f t="shared" si="12"/>
        <v>0.40222528554549036</v>
      </c>
      <c r="P49" s="47">
        <f t="shared" si="13"/>
        <v>0.36515591007976794</v>
      </c>
    </row>
    <row r="50" spans="1:16" x14ac:dyDescent="0.25">
      <c r="A50" s="21" t="s">
        <v>228</v>
      </c>
      <c r="B50" s="74" t="s">
        <v>104</v>
      </c>
      <c r="C50" s="74" t="str">
        <f t="shared" si="7"/>
        <v>Minnesota, Average Family Deductible as a Percent of Average Wages</v>
      </c>
      <c r="D50" s="63" t="s">
        <v>449</v>
      </c>
      <c r="E50" s="13">
        <v>2436</v>
      </c>
      <c r="F50" s="13">
        <v>2520</v>
      </c>
      <c r="G50" s="13">
        <v>3545</v>
      </c>
      <c r="H50" s="13">
        <v>3739</v>
      </c>
      <c r="I50" s="13">
        <v>4160</v>
      </c>
      <c r="J50" s="13">
        <v>4254</v>
      </c>
      <c r="K50" s="47">
        <f t="shared" si="8"/>
        <v>5.2784398699891655E-2</v>
      </c>
      <c r="L50" s="47">
        <f t="shared" si="9"/>
        <v>5.3198226725775809E-2</v>
      </c>
      <c r="M50" s="47">
        <f t="shared" ca="1" si="10"/>
        <v>7.127060715721753E-2</v>
      </c>
      <c r="N50" s="47">
        <f t="shared" si="11"/>
        <v>7.0908401289588474E-2</v>
      </c>
      <c r="O50" s="47">
        <f t="shared" si="12"/>
        <v>7.4431919842547864E-2</v>
      </c>
      <c r="P50" s="47">
        <f t="shared" si="13"/>
        <v>7.0337301587301587E-2</v>
      </c>
    </row>
    <row r="51" spans="1:16" x14ac:dyDescent="0.25">
      <c r="A51" s="21" t="s">
        <v>227</v>
      </c>
      <c r="B51" s="74" t="s">
        <v>104</v>
      </c>
      <c r="C51" s="74" t="str">
        <f t="shared" si="7"/>
        <v>Minnesota, Average Family Premium as a Percent of Average Wages</v>
      </c>
      <c r="D51" s="63" t="s">
        <v>449</v>
      </c>
      <c r="E51" s="13">
        <v>15539</v>
      </c>
      <c r="F51" s="13">
        <v>14820</v>
      </c>
      <c r="G51" s="13">
        <v>16925</v>
      </c>
      <c r="H51" s="13">
        <v>18507</v>
      </c>
      <c r="I51" s="13">
        <v>20751</v>
      </c>
      <c r="J51" s="13">
        <v>21327</v>
      </c>
      <c r="K51" s="47">
        <f t="shared" si="8"/>
        <v>0.33670639219934995</v>
      </c>
      <c r="L51" s="47">
        <f t="shared" si="9"/>
        <v>0.31285623812539581</v>
      </c>
      <c r="M51" s="47">
        <f t="shared" ca="1" si="10"/>
        <v>0.34026940088459989</v>
      </c>
      <c r="N51" s="47">
        <f t="shared" si="11"/>
        <v>0.35097667362032997</v>
      </c>
      <c r="O51" s="47">
        <f t="shared" si="12"/>
        <v>0.37128287707997853</v>
      </c>
      <c r="P51" s="47">
        <f t="shared" si="13"/>
        <v>0.35262896825396828</v>
      </c>
    </row>
    <row r="52" spans="1:16" x14ac:dyDescent="0.25">
      <c r="A52" s="21" t="s">
        <v>228</v>
      </c>
      <c r="B52" s="74" t="s">
        <v>116</v>
      </c>
      <c r="C52" s="74" t="str">
        <f t="shared" si="7"/>
        <v>Mississippi, Average Family Deductible as a Percent of Average Wages</v>
      </c>
      <c r="D52" s="63" t="s">
        <v>449</v>
      </c>
      <c r="E52" s="13">
        <v>2039</v>
      </c>
      <c r="F52" s="13">
        <v>2474</v>
      </c>
      <c r="G52" s="13">
        <v>2494</v>
      </c>
      <c r="H52" s="13">
        <v>3508</v>
      </c>
      <c r="I52" s="13">
        <v>3468</v>
      </c>
      <c r="J52" s="13">
        <v>3559</v>
      </c>
      <c r="K52" s="47">
        <f t="shared" si="8"/>
        <v>5.8642507909117056E-2</v>
      </c>
      <c r="L52" s="47">
        <f t="shared" si="9"/>
        <v>6.858885500415858E-2</v>
      </c>
      <c r="M52" s="47">
        <f t="shared" ca="1" si="10"/>
        <v>6.6294524189261031E-2</v>
      </c>
      <c r="N52" s="47">
        <f t="shared" si="11"/>
        <v>9.0156772038036501E-2</v>
      </c>
      <c r="O52" s="47">
        <f t="shared" si="12"/>
        <v>8.6505362933399846E-2</v>
      </c>
      <c r="P52" s="47">
        <f t="shared" si="13"/>
        <v>8.3348946135831381E-2</v>
      </c>
    </row>
    <row r="53" spans="1:16" x14ac:dyDescent="0.25">
      <c r="A53" s="21" t="s">
        <v>227</v>
      </c>
      <c r="B53" s="74" t="s">
        <v>116</v>
      </c>
      <c r="C53" s="74" t="str">
        <f t="shared" si="7"/>
        <v>Mississippi, Average Family Premium as a Percent of Average Wages</v>
      </c>
      <c r="D53" s="63" t="s">
        <v>449</v>
      </c>
      <c r="E53" s="13">
        <v>13420</v>
      </c>
      <c r="F53" s="13">
        <v>14053</v>
      </c>
      <c r="G53" s="13">
        <v>16081</v>
      </c>
      <c r="H53" s="13">
        <v>17343</v>
      </c>
      <c r="I53" s="13">
        <v>17860</v>
      </c>
      <c r="J53" s="13">
        <v>20373</v>
      </c>
      <c r="K53" s="47">
        <f t="shared" si="8"/>
        <v>0.38596491228070173</v>
      </c>
      <c r="L53" s="47">
        <f t="shared" si="9"/>
        <v>0.38960354865539232</v>
      </c>
      <c r="M53" s="47">
        <f t="shared" ca="1" si="10"/>
        <v>0.42745879851143009</v>
      </c>
      <c r="N53" s="47">
        <f t="shared" si="11"/>
        <v>0.44572089437162682</v>
      </c>
      <c r="O53" s="47">
        <f t="shared" si="12"/>
        <v>0.44549763033175355</v>
      </c>
      <c r="P53" s="47">
        <f t="shared" si="13"/>
        <v>0.47711943793911005</v>
      </c>
    </row>
    <row r="54" spans="1:16" x14ac:dyDescent="0.25">
      <c r="A54" s="21" t="s">
        <v>228</v>
      </c>
      <c r="B54" s="74" t="s">
        <v>105</v>
      </c>
      <c r="C54" s="74" t="str">
        <f t="shared" si="7"/>
        <v>Missouri, Average Family Deductible as a Percent of Average Wages</v>
      </c>
      <c r="D54" s="63" t="s">
        <v>449</v>
      </c>
      <c r="E54" s="13">
        <v>2183</v>
      </c>
      <c r="F54" s="13">
        <v>2655</v>
      </c>
      <c r="G54" s="13">
        <v>3163</v>
      </c>
      <c r="H54" s="13">
        <v>3618</v>
      </c>
      <c r="I54" s="13">
        <v>4222</v>
      </c>
      <c r="J54" s="13">
        <v>4163</v>
      </c>
      <c r="K54" s="47">
        <f t="shared" si="8"/>
        <v>5.3901234567901232E-2</v>
      </c>
      <c r="L54" s="47">
        <f t="shared" si="9"/>
        <v>6.318419800095193E-2</v>
      </c>
      <c r="M54" s="47">
        <f t="shared" ca="1" si="10"/>
        <v>7.2479376718606783E-2</v>
      </c>
      <c r="N54" s="47">
        <f t="shared" si="11"/>
        <v>7.9481546572934977E-2</v>
      </c>
      <c r="O54" s="47">
        <f t="shared" si="12"/>
        <v>8.8289418653283144E-2</v>
      </c>
      <c r="P54" s="47">
        <f t="shared" si="13"/>
        <v>8.100797820587663E-2</v>
      </c>
    </row>
    <row r="55" spans="1:16" x14ac:dyDescent="0.25">
      <c r="A55" s="21" t="s">
        <v>227</v>
      </c>
      <c r="B55" s="74" t="s">
        <v>105</v>
      </c>
      <c r="C55" s="74" t="str">
        <f t="shared" si="7"/>
        <v>Missouri, Average Family Premium as a Percent of Average Wages</v>
      </c>
      <c r="D55" s="63" t="s">
        <v>449</v>
      </c>
      <c r="E55" s="13">
        <v>13888</v>
      </c>
      <c r="F55" s="13">
        <v>15160</v>
      </c>
      <c r="G55" s="13">
        <v>16849</v>
      </c>
      <c r="H55" s="13">
        <v>18763</v>
      </c>
      <c r="I55" s="13">
        <v>19900</v>
      </c>
      <c r="J55" s="13">
        <v>21827</v>
      </c>
      <c r="K55" s="47">
        <f t="shared" si="8"/>
        <v>0.3429135802469136</v>
      </c>
      <c r="L55" s="47">
        <f t="shared" si="9"/>
        <v>0.36078058067586866</v>
      </c>
      <c r="M55" s="47">
        <f t="shared" ca="1" si="10"/>
        <v>0.38609074243813013</v>
      </c>
      <c r="N55" s="47">
        <f t="shared" si="11"/>
        <v>0.41219244288224954</v>
      </c>
      <c r="O55" s="47">
        <f t="shared" si="12"/>
        <v>0.41614387285654536</v>
      </c>
      <c r="P55" s="47">
        <f t="shared" si="13"/>
        <v>0.42473243821755208</v>
      </c>
    </row>
    <row r="56" spans="1:16" x14ac:dyDescent="0.25">
      <c r="A56" s="21" t="s">
        <v>228</v>
      </c>
      <c r="B56" s="74" t="s">
        <v>130</v>
      </c>
      <c r="C56" s="74" t="str">
        <f t="shared" si="7"/>
        <v>Montana, Average Family Deductible as a Percent of Average Wages</v>
      </c>
      <c r="D56" s="63" t="s">
        <v>449</v>
      </c>
      <c r="E56" s="13">
        <v>2911</v>
      </c>
      <c r="F56" s="13">
        <v>2500</v>
      </c>
      <c r="G56" s="13">
        <v>3234</v>
      </c>
      <c r="H56" s="13">
        <v>3326</v>
      </c>
      <c r="I56" s="13">
        <v>3842</v>
      </c>
      <c r="J56" s="13">
        <v>3440</v>
      </c>
      <c r="K56" s="47">
        <f t="shared" si="8"/>
        <v>7.9017372421281221E-2</v>
      </c>
      <c r="L56" s="47">
        <f t="shared" si="9"/>
        <v>6.3954975697109229E-2</v>
      </c>
      <c r="M56" s="47">
        <f t="shared" ca="1" si="10"/>
        <v>7.9615952732644019E-2</v>
      </c>
      <c r="N56" s="47">
        <f t="shared" si="11"/>
        <v>7.8443396226415094E-2</v>
      </c>
      <c r="O56" s="47">
        <f t="shared" si="12"/>
        <v>8.468150760414371E-2</v>
      </c>
      <c r="P56" s="47">
        <f t="shared" si="13"/>
        <v>6.9720308066477499E-2</v>
      </c>
    </row>
    <row r="57" spans="1:16" x14ac:dyDescent="0.25">
      <c r="A57" s="21" t="s">
        <v>227</v>
      </c>
      <c r="B57" s="74" t="s">
        <v>130</v>
      </c>
      <c r="C57" s="74" t="str">
        <f t="shared" si="7"/>
        <v>Montana, Average Family Premium as a Percent of Average Wages</v>
      </c>
      <c r="D57" s="63" t="s">
        <v>449</v>
      </c>
      <c r="E57" s="13">
        <v>14514</v>
      </c>
      <c r="F57" s="13">
        <v>15152</v>
      </c>
      <c r="G57" s="13">
        <v>17317</v>
      </c>
      <c r="H57" s="13">
        <v>17932</v>
      </c>
      <c r="I57" s="13">
        <v>20193</v>
      </c>
      <c r="J57" s="13">
        <v>20921</v>
      </c>
      <c r="K57" s="47">
        <f t="shared" si="8"/>
        <v>0.39397394136807817</v>
      </c>
      <c r="L57" s="47">
        <f t="shared" si="9"/>
        <v>0.38761831670503966</v>
      </c>
      <c r="M57" s="47">
        <f t="shared" ca="1" si="10"/>
        <v>0.42631708517971445</v>
      </c>
      <c r="N57" s="47">
        <f t="shared" si="11"/>
        <v>0.42292452830188682</v>
      </c>
      <c r="O57" s="47">
        <f t="shared" si="12"/>
        <v>0.44507383733744765</v>
      </c>
      <c r="P57" s="47">
        <f t="shared" si="13"/>
        <v>0.4240170247263883</v>
      </c>
    </row>
    <row r="58" spans="1:16" x14ac:dyDescent="0.25">
      <c r="A58" s="21" t="s">
        <v>228</v>
      </c>
      <c r="B58" s="74" t="s">
        <v>106</v>
      </c>
      <c r="C58" s="74" t="str">
        <f t="shared" si="7"/>
        <v>Nebraska, Average Family Deductible as a Percent of Average Wages</v>
      </c>
      <c r="D58" s="63" t="s">
        <v>449</v>
      </c>
      <c r="E58" s="13">
        <v>2576</v>
      </c>
      <c r="F58" s="13">
        <v>2506</v>
      </c>
      <c r="G58" s="13">
        <v>3204</v>
      </c>
      <c r="H58" s="13">
        <v>4299</v>
      </c>
      <c r="I58" s="13">
        <v>3799</v>
      </c>
      <c r="J58" s="13">
        <v>3682</v>
      </c>
      <c r="K58" s="47">
        <f t="shared" si="8"/>
        <v>6.5815022994379149E-2</v>
      </c>
      <c r="L58" s="47">
        <f t="shared" si="9"/>
        <v>6.2322805272320321E-2</v>
      </c>
      <c r="M58" s="47">
        <f t="shared" ca="1" si="10"/>
        <v>7.5158339197748059E-2</v>
      </c>
      <c r="N58" s="47">
        <f t="shared" si="11"/>
        <v>9.4421260707226007E-2</v>
      </c>
      <c r="O58" s="47">
        <f t="shared" si="12"/>
        <v>7.8735751295336789E-2</v>
      </c>
      <c r="P58" s="47">
        <f t="shared" si="13"/>
        <v>7.0658222989829211E-2</v>
      </c>
    </row>
    <row r="59" spans="1:16" x14ac:dyDescent="0.25">
      <c r="A59" s="21" t="s">
        <v>227</v>
      </c>
      <c r="B59" s="74" t="s">
        <v>106</v>
      </c>
      <c r="C59" s="74" t="str">
        <f t="shared" si="7"/>
        <v>Nebraska, Average Family Premium as a Percent of Average Wages</v>
      </c>
      <c r="D59" s="63" t="s">
        <v>449</v>
      </c>
      <c r="E59" s="13">
        <v>13776</v>
      </c>
      <c r="F59" s="13">
        <v>14616</v>
      </c>
      <c r="G59" s="13">
        <v>16201</v>
      </c>
      <c r="H59" s="13">
        <v>18199</v>
      </c>
      <c r="I59" s="13">
        <v>19398</v>
      </c>
      <c r="J59" s="13">
        <v>21685</v>
      </c>
      <c r="K59" s="47">
        <f t="shared" si="8"/>
        <v>0.35196729688298417</v>
      </c>
      <c r="L59" s="47">
        <f t="shared" si="9"/>
        <v>0.36349166873911964</v>
      </c>
      <c r="M59" s="47">
        <f t="shared" ca="1" si="10"/>
        <v>0.380037532254281</v>
      </c>
      <c r="N59" s="47">
        <f t="shared" si="11"/>
        <v>0.39971447397320448</v>
      </c>
      <c r="O59" s="47">
        <f t="shared" si="12"/>
        <v>0.40203108808290156</v>
      </c>
      <c r="P59" s="47">
        <f t="shared" si="13"/>
        <v>0.41613893686432546</v>
      </c>
    </row>
    <row r="60" spans="1:16" x14ac:dyDescent="0.25">
      <c r="A60" s="21" t="s">
        <v>228</v>
      </c>
      <c r="B60" s="74" t="s">
        <v>137</v>
      </c>
      <c r="C60" s="74" t="str">
        <f t="shared" si="7"/>
        <v>Nevada, Average Family Deductible as a Percent of Average Wages</v>
      </c>
      <c r="D60" s="63" t="s">
        <v>449</v>
      </c>
      <c r="E60" s="13">
        <v>2081</v>
      </c>
      <c r="F60" s="13">
        <v>2624</v>
      </c>
      <c r="G60" s="13">
        <v>1632</v>
      </c>
      <c r="H60" s="13">
        <v>3196</v>
      </c>
      <c r="I60" s="13">
        <v>3100</v>
      </c>
      <c r="J60" s="13">
        <v>3873</v>
      </c>
      <c r="K60" s="47">
        <f t="shared" si="8"/>
        <v>4.9713330148112758E-2</v>
      </c>
      <c r="L60" s="47">
        <f t="shared" si="9"/>
        <v>6.2150639507342495E-2</v>
      </c>
      <c r="M60" s="47">
        <f t="shared" ca="1" si="10"/>
        <v>3.8130841121495326E-2</v>
      </c>
      <c r="N60" s="47">
        <f t="shared" si="11"/>
        <v>7.0959147424511551E-2</v>
      </c>
      <c r="O60" s="47">
        <f t="shared" si="12"/>
        <v>6.5664054225799615E-2</v>
      </c>
      <c r="P60" s="47">
        <f t="shared" si="13"/>
        <v>7.5822239624119034E-2</v>
      </c>
    </row>
    <row r="61" spans="1:16" x14ac:dyDescent="0.25">
      <c r="A61" s="21" t="s">
        <v>227</v>
      </c>
      <c r="B61" s="74" t="s">
        <v>137</v>
      </c>
      <c r="C61" s="74" t="str">
        <f t="shared" si="7"/>
        <v>Nevada, Average Family Premium as a Percent of Average Wages</v>
      </c>
      <c r="D61" s="63" t="s">
        <v>449</v>
      </c>
      <c r="E61" s="13">
        <v>13633</v>
      </c>
      <c r="F61" s="13">
        <v>14682</v>
      </c>
      <c r="G61" s="13">
        <v>17434</v>
      </c>
      <c r="H61" s="13">
        <v>17221</v>
      </c>
      <c r="I61" s="13">
        <v>18720</v>
      </c>
      <c r="J61" s="13">
        <v>20103</v>
      </c>
      <c r="K61" s="47">
        <f t="shared" si="8"/>
        <v>0.32568084089823218</v>
      </c>
      <c r="L61" s="47">
        <f t="shared" si="9"/>
        <v>0.34774988157271436</v>
      </c>
      <c r="M61" s="47">
        <f t="shared" ca="1" si="10"/>
        <v>0.40733644859813084</v>
      </c>
      <c r="N61" s="47">
        <f t="shared" si="11"/>
        <v>0.38234902309058616</v>
      </c>
      <c r="O61" s="47">
        <f t="shared" si="12"/>
        <v>0.39652615971192545</v>
      </c>
      <c r="P61" s="47">
        <f t="shared" si="13"/>
        <v>0.39355912294440093</v>
      </c>
    </row>
    <row r="62" spans="1:16" x14ac:dyDescent="0.25">
      <c r="A62" s="21" t="s">
        <v>228</v>
      </c>
      <c r="B62" s="74" t="s">
        <v>85</v>
      </c>
      <c r="C62" s="74" t="str">
        <f t="shared" si="7"/>
        <v>New Hampshire, Average Family Deductible as a Percent of Average Wages</v>
      </c>
      <c r="D62" s="63" t="s">
        <v>449</v>
      </c>
      <c r="E62" s="13">
        <v>2887</v>
      </c>
      <c r="F62" s="13">
        <v>3420</v>
      </c>
      <c r="G62" s="13">
        <v>4143</v>
      </c>
      <c r="H62" s="13">
        <v>4381</v>
      </c>
      <c r="I62" s="13">
        <v>4379</v>
      </c>
      <c r="J62" s="13">
        <v>4562</v>
      </c>
      <c r="K62" s="47">
        <f t="shared" si="8"/>
        <v>6.3843432109685974E-2</v>
      </c>
      <c r="L62" s="47">
        <f t="shared" si="9"/>
        <v>7.4009954555291066E-2</v>
      </c>
      <c r="M62" s="47">
        <f t="shared" ca="1" si="10"/>
        <v>8.50544036132211E-2</v>
      </c>
      <c r="N62" s="47">
        <f t="shared" si="11"/>
        <v>8.5834639498432605E-2</v>
      </c>
      <c r="O62" s="47">
        <f t="shared" si="12"/>
        <v>8.1167747914735869E-2</v>
      </c>
      <c r="P62" s="47">
        <f t="shared" si="13"/>
        <v>7.6969799223890675E-2</v>
      </c>
    </row>
    <row r="63" spans="1:16" x14ac:dyDescent="0.25">
      <c r="A63" s="21" t="s">
        <v>227</v>
      </c>
      <c r="B63" s="74" t="s">
        <v>85</v>
      </c>
      <c r="C63" s="74" t="str">
        <f t="shared" si="7"/>
        <v>New Hampshire, Average Family Premium as a Percent of Average Wages</v>
      </c>
      <c r="D63" s="63" t="s">
        <v>449</v>
      </c>
      <c r="E63" s="13">
        <v>16902</v>
      </c>
      <c r="F63" s="13">
        <v>17024</v>
      </c>
      <c r="G63" s="13">
        <v>19208</v>
      </c>
      <c r="H63" s="13">
        <v>19230</v>
      </c>
      <c r="I63" s="13">
        <v>20078</v>
      </c>
      <c r="J63" s="13">
        <v>24297</v>
      </c>
      <c r="K63" s="47">
        <f t="shared" si="8"/>
        <v>0.37377266696152145</v>
      </c>
      <c r="L63" s="47">
        <f t="shared" si="9"/>
        <v>0.36840510711967106</v>
      </c>
      <c r="M63" s="47">
        <f t="shared" ca="1" si="10"/>
        <v>0.39433381235885856</v>
      </c>
      <c r="N63" s="47">
        <f t="shared" si="11"/>
        <v>0.37676332288401254</v>
      </c>
      <c r="O63" s="47">
        <f t="shared" si="12"/>
        <v>0.37215940685820204</v>
      </c>
      <c r="P63" s="47">
        <f t="shared" si="13"/>
        <v>0.4099375738147461</v>
      </c>
    </row>
    <row r="64" spans="1:16" x14ac:dyDescent="0.25">
      <c r="A64" s="21" t="s">
        <v>228</v>
      </c>
      <c r="B64" s="74" t="s">
        <v>92</v>
      </c>
      <c r="C64" s="74" t="str">
        <f t="shared" si="7"/>
        <v>New Jersey, Average Family Deductible as a Percent of Average Wages</v>
      </c>
      <c r="D64" s="63" t="s">
        <v>449</v>
      </c>
      <c r="E64" s="13">
        <v>1993</v>
      </c>
      <c r="F64" s="13">
        <v>2567</v>
      </c>
      <c r="G64" s="13">
        <v>3098</v>
      </c>
      <c r="H64" s="13">
        <v>2827</v>
      </c>
      <c r="I64" s="13">
        <v>3456</v>
      </c>
      <c r="J64" s="13">
        <v>3122</v>
      </c>
      <c r="K64" s="47">
        <f t="shared" si="8"/>
        <v>3.8668994955374465E-2</v>
      </c>
      <c r="L64" s="47">
        <f t="shared" si="9"/>
        <v>4.861742424242424E-2</v>
      </c>
      <c r="M64" s="47">
        <f t="shared" ca="1" si="10"/>
        <v>5.6378525932666061E-2</v>
      </c>
      <c r="N64" s="47">
        <f t="shared" si="11"/>
        <v>4.96226083903809E-2</v>
      </c>
      <c r="O64" s="47">
        <f t="shared" si="12"/>
        <v>5.7619206402134047E-2</v>
      </c>
      <c r="P64" s="47">
        <f t="shared" si="13"/>
        <v>4.6513706793802144E-2</v>
      </c>
    </row>
    <row r="65" spans="1:16" x14ac:dyDescent="0.25">
      <c r="A65" s="21" t="s">
        <v>227</v>
      </c>
      <c r="B65" s="74" t="s">
        <v>92</v>
      </c>
      <c r="C65" s="74" t="str">
        <f t="shared" si="7"/>
        <v>New Jersey, Average Family Premium as a Percent of Average Wages</v>
      </c>
      <c r="D65" s="63" t="s">
        <v>449</v>
      </c>
      <c r="E65" s="13">
        <v>15589</v>
      </c>
      <c r="F65" s="13">
        <v>17396</v>
      </c>
      <c r="G65" s="13">
        <v>18280</v>
      </c>
      <c r="H65" s="13">
        <v>20669</v>
      </c>
      <c r="I65" s="13">
        <v>22060</v>
      </c>
      <c r="J65" s="13">
        <v>22094</v>
      </c>
      <c r="K65" s="47">
        <f t="shared" si="8"/>
        <v>0.30246410554908809</v>
      </c>
      <c r="L65" s="47">
        <f t="shared" si="9"/>
        <v>0.32946969696969697</v>
      </c>
      <c r="M65" s="47">
        <f t="shared" ca="1" si="10"/>
        <v>0.33266606005459509</v>
      </c>
      <c r="N65" s="47">
        <f t="shared" si="11"/>
        <v>0.36280498507986658</v>
      </c>
      <c r="O65" s="47">
        <f t="shared" si="12"/>
        <v>0.36778926308769588</v>
      </c>
      <c r="P65" s="47">
        <f t="shared" si="13"/>
        <v>0.32917163289630513</v>
      </c>
    </row>
    <row r="66" spans="1:16" x14ac:dyDescent="0.25">
      <c r="A66" s="21" t="s">
        <v>228</v>
      </c>
      <c r="B66" s="74" t="s">
        <v>124</v>
      </c>
      <c r="C66" s="74" t="str">
        <f t="shared" si="7"/>
        <v>New Mexico, Average Family Deductible as a Percent of Average Wages</v>
      </c>
      <c r="D66" s="63" t="s">
        <v>449</v>
      </c>
      <c r="E66" s="13">
        <v>1823</v>
      </c>
      <c r="F66" s="13">
        <v>2406</v>
      </c>
      <c r="G66" s="13">
        <v>2764</v>
      </c>
      <c r="H66" s="13">
        <v>2792</v>
      </c>
      <c r="I66" s="13">
        <v>3992</v>
      </c>
      <c r="J66" s="13">
        <v>4075</v>
      </c>
      <c r="K66" s="47">
        <f t="shared" si="8"/>
        <v>4.4692326550625154E-2</v>
      </c>
      <c r="L66" s="47">
        <f t="shared" si="9"/>
        <v>5.8017844224740774E-2</v>
      </c>
      <c r="M66" s="47">
        <f t="shared" ca="1" si="10"/>
        <v>6.4025943942552704E-2</v>
      </c>
      <c r="N66" s="47">
        <f t="shared" si="11"/>
        <v>6.2265834076717215E-2</v>
      </c>
      <c r="O66" s="47">
        <f t="shared" si="12"/>
        <v>8.4863945578231292E-2</v>
      </c>
      <c r="P66" s="47">
        <f t="shared" si="13"/>
        <v>7.8576937909757033E-2</v>
      </c>
    </row>
    <row r="67" spans="1:16" x14ac:dyDescent="0.25">
      <c r="A67" s="21" t="s">
        <v>227</v>
      </c>
      <c r="B67" s="74" t="s">
        <v>124</v>
      </c>
      <c r="C67" s="74" t="str">
        <f t="shared" si="7"/>
        <v>New Mexico, Average Family Premium as a Percent of Average Wages</v>
      </c>
      <c r="D67" s="63" t="s">
        <v>449</v>
      </c>
      <c r="E67" s="13">
        <v>15326</v>
      </c>
      <c r="F67" s="13">
        <v>15207</v>
      </c>
      <c r="G67" s="13">
        <v>17349</v>
      </c>
      <c r="H67" s="13">
        <v>18738</v>
      </c>
      <c r="I67" s="13">
        <v>19185</v>
      </c>
      <c r="J67" s="13">
        <v>20431</v>
      </c>
      <c r="K67" s="47">
        <f t="shared" si="8"/>
        <v>0.37572934542780095</v>
      </c>
      <c r="L67" s="47">
        <f t="shared" si="9"/>
        <v>0.36669881842295637</v>
      </c>
      <c r="M67" s="47">
        <f t="shared" ca="1" si="10"/>
        <v>0.40187630298818622</v>
      </c>
      <c r="N67" s="47">
        <f t="shared" si="11"/>
        <v>0.41788581623550403</v>
      </c>
      <c r="O67" s="47">
        <f t="shared" si="12"/>
        <v>0.40784438775510207</v>
      </c>
      <c r="P67" s="47">
        <f t="shared" si="13"/>
        <v>0.39396451986116465</v>
      </c>
    </row>
    <row r="68" spans="1:16" x14ac:dyDescent="0.25">
      <c r="A68" s="21" t="s">
        <v>228</v>
      </c>
      <c r="B68" s="74" t="s">
        <v>93</v>
      </c>
      <c r="C68" s="74" t="str">
        <f t="shared" ref="C68:C99" si="14">CONCATENATE(B68,","," ",A68," ",D68)</f>
        <v>New York, Average Family Deductible as a Percent of Average Wages</v>
      </c>
      <c r="D68" s="63" t="s">
        <v>449</v>
      </c>
      <c r="E68" s="13">
        <v>1918</v>
      </c>
      <c r="F68" s="13">
        <v>2273</v>
      </c>
      <c r="G68" s="13">
        <v>2574</v>
      </c>
      <c r="H68" s="13">
        <v>3226</v>
      </c>
      <c r="I68" s="13">
        <v>2899</v>
      </c>
      <c r="J68" s="13">
        <v>3657</v>
      </c>
      <c r="K68" s="47">
        <f t="shared" ref="K68:K99" si="15">E68/(SUMIF(D$108:D$159,B68,E$108:E$159))</f>
        <v>3.6318879000189361E-2</v>
      </c>
      <c r="L68" s="47">
        <f t="shared" ref="L68:L99" si="16">F68/(SUMIF(D$108:D$159,B68,F$108:F$159))</f>
        <v>4.1645291315500182E-2</v>
      </c>
      <c r="M68" s="47">
        <f t="shared" ref="M68:M99" ca="1" si="17">G68/(SUMIF(D$108:D$1589,B68,G$108:G$159))</f>
        <v>4.5134139926354552E-2</v>
      </c>
      <c r="N68" s="47">
        <f t="shared" ref="N68:N99" si="18">H68/(SUMIF(D$108:D$159,B68,H$108:H$159))</f>
        <v>5.3677204658901828E-2</v>
      </c>
      <c r="O68" s="47">
        <f t="shared" ref="O68:O99" si="19">I68/(SUMIF(D$108:D$159,B68,I$108:I$159))</f>
        <v>4.5318117867750508E-2</v>
      </c>
      <c r="P68" s="47">
        <f t="shared" ref="P68:P99" si="20">J68/(SUMIF(D$108:D$159,B68,J$108:J$159))</f>
        <v>5.1901788248651715E-2</v>
      </c>
    </row>
    <row r="69" spans="1:16" x14ac:dyDescent="0.25">
      <c r="A69" s="21" t="s">
        <v>227</v>
      </c>
      <c r="B69" s="74" t="s">
        <v>93</v>
      </c>
      <c r="C69" s="74" t="str">
        <f t="shared" si="14"/>
        <v>New York, Average Family Premium as a Percent of Average Wages</v>
      </c>
      <c r="D69" s="63" t="s">
        <v>449</v>
      </c>
      <c r="E69" s="13">
        <v>16572</v>
      </c>
      <c r="F69" s="13">
        <v>17530</v>
      </c>
      <c r="G69" s="13">
        <v>19630</v>
      </c>
      <c r="H69" s="13">
        <v>21317</v>
      </c>
      <c r="I69" s="13">
        <v>22874</v>
      </c>
      <c r="J69" s="13">
        <v>23450</v>
      </c>
      <c r="K69" s="47">
        <f t="shared" si="15"/>
        <v>0.31380420374928991</v>
      </c>
      <c r="L69" s="47">
        <f t="shared" si="16"/>
        <v>0.32117991938438989</v>
      </c>
      <c r="M69" s="47">
        <f t="shared" ca="1" si="17"/>
        <v>0.34420480448886553</v>
      </c>
      <c r="N69" s="47">
        <f t="shared" si="18"/>
        <v>0.35469217970049916</v>
      </c>
      <c r="O69" s="47">
        <f t="shared" si="19"/>
        <v>0.35757386274816322</v>
      </c>
      <c r="P69" s="47">
        <f t="shared" si="20"/>
        <v>0.33281294351405055</v>
      </c>
    </row>
    <row r="70" spans="1:16" x14ac:dyDescent="0.25">
      <c r="A70" s="21" t="s">
        <v>228</v>
      </c>
      <c r="B70" s="74" t="s">
        <v>117</v>
      </c>
      <c r="C70" s="74" t="str">
        <f t="shared" si="14"/>
        <v>North Carolina, Average Family Deductible as a Percent of Average Wages</v>
      </c>
      <c r="D70" s="63" t="s">
        <v>449</v>
      </c>
      <c r="E70" s="13">
        <v>2756</v>
      </c>
      <c r="F70" s="13">
        <v>2556</v>
      </c>
      <c r="G70" s="13">
        <v>3033</v>
      </c>
      <c r="H70" s="13">
        <v>3671</v>
      </c>
      <c r="I70" s="13">
        <v>4005</v>
      </c>
      <c r="J70" s="13">
        <v>4361</v>
      </c>
      <c r="K70" s="47">
        <f t="shared" si="15"/>
        <v>6.6812121212121212E-2</v>
      </c>
      <c r="L70" s="47">
        <f t="shared" si="16"/>
        <v>6.0254596888260258E-2</v>
      </c>
      <c r="M70" s="47">
        <f t="shared" ca="1" si="17"/>
        <v>6.8666515734661537E-2</v>
      </c>
      <c r="N70" s="47">
        <f t="shared" si="18"/>
        <v>7.9665798611111116E-2</v>
      </c>
      <c r="O70" s="47">
        <f t="shared" si="19"/>
        <v>8.2492276004119458E-2</v>
      </c>
      <c r="P70" s="47">
        <f t="shared" si="20"/>
        <v>8.2128060263653491E-2</v>
      </c>
    </row>
    <row r="71" spans="1:16" x14ac:dyDescent="0.25">
      <c r="A71" s="21" t="s">
        <v>227</v>
      </c>
      <c r="B71" s="74" t="s">
        <v>117</v>
      </c>
      <c r="C71" s="74" t="str">
        <f t="shared" si="14"/>
        <v>North Carolina, Average Family Premium as a Percent of Average Wages</v>
      </c>
      <c r="D71" s="63" t="s">
        <v>449</v>
      </c>
      <c r="E71" s="13">
        <v>14304</v>
      </c>
      <c r="F71" s="13">
        <v>15023</v>
      </c>
      <c r="G71" s="13">
        <v>17141</v>
      </c>
      <c r="H71" s="13">
        <v>18101</v>
      </c>
      <c r="I71" s="13">
        <v>19996</v>
      </c>
      <c r="J71" s="13">
        <v>22737</v>
      </c>
      <c r="K71" s="47">
        <f t="shared" si="15"/>
        <v>0.34676363636363638</v>
      </c>
      <c r="L71" s="47">
        <f t="shared" si="16"/>
        <v>0.35414898632720415</v>
      </c>
      <c r="M71" s="47">
        <f t="shared" ca="1" si="17"/>
        <v>0.38806882499434003</v>
      </c>
      <c r="N71" s="47">
        <f t="shared" si="18"/>
        <v>0.3928168402777778</v>
      </c>
      <c r="O71" s="47">
        <f t="shared" si="19"/>
        <v>0.41186405767250256</v>
      </c>
      <c r="P71" s="47">
        <f t="shared" si="20"/>
        <v>0.42819209039548023</v>
      </c>
    </row>
    <row r="72" spans="1:16" x14ac:dyDescent="0.25">
      <c r="A72" s="21" t="s">
        <v>228</v>
      </c>
      <c r="B72" s="74" t="s">
        <v>107</v>
      </c>
      <c r="C72" s="74" t="str">
        <f t="shared" si="14"/>
        <v>North Dakota, Average Family Deductible as a Percent of Average Wages</v>
      </c>
      <c r="D72" s="63" t="s">
        <v>449</v>
      </c>
      <c r="E72" s="13">
        <v>1592</v>
      </c>
      <c r="F72" s="13">
        <v>2095</v>
      </c>
      <c r="G72" s="13">
        <v>2802</v>
      </c>
      <c r="H72" s="13">
        <v>3050</v>
      </c>
      <c r="I72" s="13">
        <v>3980</v>
      </c>
      <c r="J72" s="13">
        <v>3300</v>
      </c>
      <c r="K72" s="47">
        <f t="shared" si="15"/>
        <v>4.0957036274762028E-2</v>
      </c>
      <c r="L72" s="47">
        <f t="shared" si="16"/>
        <v>4.9398726715397315E-2</v>
      </c>
      <c r="M72" s="47">
        <f t="shared" ca="1" si="17"/>
        <v>6.1366622864651776E-2</v>
      </c>
      <c r="N72" s="47">
        <f t="shared" si="18"/>
        <v>6.3370039476418033E-2</v>
      </c>
      <c r="O72" s="47">
        <f t="shared" si="19"/>
        <v>7.8921277017648228E-2</v>
      </c>
      <c r="P72" s="47">
        <f t="shared" si="20"/>
        <v>6.1820906706631699E-2</v>
      </c>
    </row>
    <row r="73" spans="1:16" x14ac:dyDescent="0.25">
      <c r="A73" s="21" t="s">
        <v>227</v>
      </c>
      <c r="B73" s="74" t="s">
        <v>107</v>
      </c>
      <c r="C73" s="74" t="str">
        <f t="shared" si="14"/>
        <v>North Dakota, Average Family Premium as a Percent of Average Wages</v>
      </c>
      <c r="D73" s="63" t="s">
        <v>449</v>
      </c>
      <c r="E73" s="13">
        <v>13461</v>
      </c>
      <c r="F73" s="13">
        <v>14995</v>
      </c>
      <c r="G73" s="13">
        <v>16020</v>
      </c>
      <c r="H73" s="13">
        <v>17886</v>
      </c>
      <c r="I73" s="13">
        <v>18400</v>
      </c>
      <c r="J73" s="13">
        <v>20922</v>
      </c>
      <c r="K73" s="47">
        <f t="shared" si="15"/>
        <v>0.34630820684332392</v>
      </c>
      <c r="L73" s="47">
        <f t="shared" si="16"/>
        <v>0.35357227069087477</v>
      </c>
      <c r="M73" s="47">
        <f t="shared" ca="1" si="17"/>
        <v>0.35085413929040737</v>
      </c>
      <c r="N73" s="47">
        <f t="shared" si="18"/>
        <v>0.37161853313941406</v>
      </c>
      <c r="O73" s="47">
        <f t="shared" si="19"/>
        <v>0.36486218520721792</v>
      </c>
      <c r="P73" s="47">
        <f t="shared" si="20"/>
        <v>0.39194454852004496</v>
      </c>
    </row>
    <row r="74" spans="1:16" x14ac:dyDescent="0.25">
      <c r="A74" s="21" t="s">
        <v>228</v>
      </c>
      <c r="B74" s="74" t="s">
        <v>99</v>
      </c>
      <c r="C74" s="74" t="str">
        <f t="shared" si="14"/>
        <v>Ohio, Average Family Deductible as a Percent of Average Wages</v>
      </c>
      <c r="D74" s="63" t="s">
        <v>449</v>
      </c>
      <c r="E74" s="13">
        <v>2560</v>
      </c>
      <c r="F74" s="13">
        <v>2286</v>
      </c>
      <c r="G74" s="13">
        <v>2643</v>
      </c>
      <c r="H74" s="13">
        <v>3371</v>
      </c>
      <c r="I74" s="13">
        <v>4132</v>
      </c>
      <c r="J74" s="13">
        <v>4301</v>
      </c>
      <c r="K74" s="47">
        <f t="shared" si="15"/>
        <v>6.1553257994710266E-2</v>
      </c>
      <c r="L74" s="47">
        <f t="shared" si="16"/>
        <v>5.2953439888811675E-2</v>
      </c>
      <c r="M74" s="47">
        <f t="shared" ca="1" si="17"/>
        <v>5.9061452513966481E-2</v>
      </c>
      <c r="N74" s="47">
        <f t="shared" si="18"/>
        <v>7.1799787007454735E-2</v>
      </c>
      <c r="O74" s="47">
        <f t="shared" si="19"/>
        <v>8.359295974104794E-2</v>
      </c>
      <c r="P74" s="47">
        <f t="shared" si="20"/>
        <v>8.0891480157983822E-2</v>
      </c>
    </row>
    <row r="75" spans="1:16" x14ac:dyDescent="0.25">
      <c r="A75" s="21" t="s">
        <v>227</v>
      </c>
      <c r="B75" s="74" t="s">
        <v>99</v>
      </c>
      <c r="C75" s="74" t="str">
        <f t="shared" si="14"/>
        <v>Ohio, Average Family Premium as a Percent of Average Wages</v>
      </c>
      <c r="D75" s="63" t="s">
        <v>449</v>
      </c>
      <c r="E75" s="13">
        <v>14327</v>
      </c>
      <c r="F75" s="13">
        <v>15955</v>
      </c>
      <c r="G75" s="13">
        <v>16900</v>
      </c>
      <c r="H75" s="13">
        <v>18185</v>
      </c>
      <c r="I75" s="13">
        <v>19621</v>
      </c>
      <c r="J75" s="13">
        <v>21102</v>
      </c>
      <c r="K75" s="47">
        <f t="shared" si="15"/>
        <v>0.34448184659773984</v>
      </c>
      <c r="L75" s="47">
        <f t="shared" si="16"/>
        <v>0.36958536020384525</v>
      </c>
      <c r="M75" s="47">
        <f t="shared" ca="1" si="17"/>
        <v>0.37765363128491619</v>
      </c>
      <c r="N75" s="47">
        <f t="shared" si="18"/>
        <v>0.3873269435569755</v>
      </c>
      <c r="O75" s="47">
        <f t="shared" si="19"/>
        <v>0.39694517499494236</v>
      </c>
      <c r="P75" s="47">
        <f t="shared" si="20"/>
        <v>0.39687793868722965</v>
      </c>
    </row>
    <row r="76" spans="1:16" x14ac:dyDescent="0.25">
      <c r="A76" s="21" t="s">
        <v>228</v>
      </c>
      <c r="B76" s="74" t="s">
        <v>125</v>
      </c>
      <c r="C76" s="74" t="str">
        <f t="shared" si="14"/>
        <v>Oklahoma, Average Family Deductible as a Percent of Average Wages</v>
      </c>
      <c r="D76" s="63" t="s">
        <v>449</v>
      </c>
      <c r="E76" s="13">
        <v>2408</v>
      </c>
      <c r="F76" s="13">
        <v>2963</v>
      </c>
      <c r="G76" s="13">
        <v>2829</v>
      </c>
      <c r="H76" s="13">
        <v>3246</v>
      </c>
      <c r="I76" s="13">
        <v>4053</v>
      </c>
      <c r="J76" s="13">
        <v>4146</v>
      </c>
      <c r="K76" s="47">
        <f t="shared" si="15"/>
        <v>6.3053155276250328E-2</v>
      </c>
      <c r="L76" s="47">
        <f t="shared" si="16"/>
        <v>7.4186279419128698E-2</v>
      </c>
      <c r="M76" s="47">
        <f t="shared" ca="1" si="17"/>
        <v>6.7647058823529407E-2</v>
      </c>
      <c r="N76" s="47">
        <f t="shared" si="18"/>
        <v>7.4896169820027683E-2</v>
      </c>
      <c r="O76" s="47">
        <f t="shared" si="19"/>
        <v>8.8842612889083739E-2</v>
      </c>
      <c r="P76" s="47">
        <f t="shared" si="20"/>
        <v>8.5732009925558308E-2</v>
      </c>
    </row>
    <row r="77" spans="1:16" x14ac:dyDescent="0.25">
      <c r="A77" s="21" t="s">
        <v>227</v>
      </c>
      <c r="B77" s="74" t="s">
        <v>125</v>
      </c>
      <c r="C77" s="74" t="str">
        <f t="shared" si="14"/>
        <v>Oklahoma, Average Family Premium as a Percent of Average Wages</v>
      </c>
      <c r="D77" s="63" t="s">
        <v>449</v>
      </c>
      <c r="E77" s="13">
        <v>13906</v>
      </c>
      <c r="F77" s="13">
        <v>15106</v>
      </c>
      <c r="G77" s="13">
        <v>16811</v>
      </c>
      <c r="H77" s="13">
        <v>18252</v>
      </c>
      <c r="I77" s="13">
        <v>19819</v>
      </c>
      <c r="J77" s="13">
        <v>20108</v>
      </c>
      <c r="K77" s="47">
        <f t="shared" si="15"/>
        <v>0.36412673474731605</v>
      </c>
      <c r="L77" s="47">
        <f t="shared" si="16"/>
        <v>0.3782173259889835</v>
      </c>
      <c r="M77" s="47">
        <f t="shared" ca="1" si="17"/>
        <v>0.4019846963175514</v>
      </c>
      <c r="N77" s="47">
        <f t="shared" si="18"/>
        <v>0.42113520996769727</v>
      </c>
      <c r="O77" s="47">
        <f t="shared" si="19"/>
        <v>0.43443665059184566</v>
      </c>
      <c r="P77" s="47">
        <f t="shared" si="20"/>
        <v>0.41579818031430937</v>
      </c>
    </row>
    <row r="78" spans="1:16" x14ac:dyDescent="0.25">
      <c r="A78" s="21" t="s">
        <v>228</v>
      </c>
      <c r="B78" s="74" t="s">
        <v>138</v>
      </c>
      <c r="C78" s="74" t="str">
        <f t="shared" si="14"/>
        <v>Oregon, Average Family Deductible as a Percent of Average Wages</v>
      </c>
      <c r="D78" s="63" t="s">
        <v>449</v>
      </c>
      <c r="E78" s="13">
        <v>2135</v>
      </c>
      <c r="F78" s="13">
        <v>2599</v>
      </c>
      <c r="G78" s="13">
        <v>2462</v>
      </c>
      <c r="H78" s="13">
        <v>3395</v>
      </c>
      <c r="I78" s="13">
        <v>3634</v>
      </c>
      <c r="J78" s="13">
        <v>3490</v>
      </c>
      <c r="K78" s="47">
        <f t="shared" si="15"/>
        <v>4.820501241815308E-2</v>
      </c>
      <c r="L78" s="47">
        <f t="shared" si="16"/>
        <v>5.6771515945827869E-2</v>
      </c>
      <c r="M78" s="47">
        <f t="shared" ca="1" si="17"/>
        <v>5.1185031185031184E-2</v>
      </c>
      <c r="N78" s="47">
        <f t="shared" si="18"/>
        <v>6.6555577337776908E-2</v>
      </c>
      <c r="O78" s="47">
        <f t="shared" si="19"/>
        <v>6.7433661161625538E-2</v>
      </c>
      <c r="P78" s="47">
        <f t="shared" si="20"/>
        <v>5.9082444557304895E-2</v>
      </c>
    </row>
    <row r="79" spans="1:16" x14ac:dyDescent="0.25">
      <c r="A79" s="21" t="s">
        <v>227</v>
      </c>
      <c r="B79" s="74" t="s">
        <v>138</v>
      </c>
      <c r="C79" s="74" t="str">
        <f t="shared" si="14"/>
        <v>Oregon, Average Family Premium as a Percent of Average Wages</v>
      </c>
      <c r="D79" s="63" t="s">
        <v>449</v>
      </c>
      <c r="E79" s="13">
        <v>14283</v>
      </c>
      <c r="F79" s="13">
        <v>15856</v>
      </c>
      <c r="G79" s="13">
        <v>17141</v>
      </c>
      <c r="H79" s="13">
        <v>17953</v>
      </c>
      <c r="I79" s="13">
        <v>19405</v>
      </c>
      <c r="J79" s="13">
        <v>20916</v>
      </c>
      <c r="K79" s="47">
        <f t="shared" si="15"/>
        <v>0.32248814630842176</v>
      </c>
      <c r="L79" s="47">
        <f t="shared" si="16"/>
        <v>0.34635211882918304</v>
      </c>
      <c r="M79" s="47">
        <f t="shared" ca="1" si="17"/>
        <v>0.35636174636174633</v>
      </c>
      <c r="N79" s="47">
        <f t="shared" si="18"/>
        <v>0.35195059792197608</v>
      </c>
      <c r="O79" s="47">
        <f t="shared" si="19"/>
        <v>0.36008535906476158</v>
      </c>
      <c r="P79" s="47">
        <f t="shared" si="20"/>
        <v>0.35408836973082786</v>
      </c>
    </row>
    <row r="80" spans="1:16" x14ac:dyDescent="0.25">
      <c r="A80" s="21" t="s">
        <v>228</v>
      </c>
      <c r="B80" s="74" t="s">
        <v>94</v>
      </c>
      <c r="C80" s="74" t="str">
        <f t="shared" si="14"/>
        <v>Pennsylvania, Average Family Deductible as a Percent of Average Wages</v>
      </c>
      <c r="D80" s="63" t="s">
        <v>449</v>
      </c>
      <c r="E80" s="13">
        <v>1702</v>
      </c>
      <c r="F80" s="13">
        <v>1989</v>
      </c>
      <c r="G80" s="13">
        <v>2740</v>
      </c>
      <c r="H80" s="13">
        <v>3082</v>
      </c>
      <c r="I80" s="13">
        <v>2981</v>
      </c>
      <c r="J80" s="13">
        <v>3498</v>
      </c>
      <c r="K80" s="47">
        <f t="shared" si="15"/>
        <v>3.8620376673474018E-2</v>
      </c>
      <c r="L80" s="47">
        <f t="shared" si="16"/>
        <v>4.3926678445229683E-2</v>
      </c>
      <c r="M80" s="47">
        <f t="shared" ca="1" si="17"/>
        <v>5.8861439312567133E-2</v>
      </c>
      <c r="N80" s="47">
        <f t="shared" si="18"/>
        <v>6.3207547169811321E-2</v>
      </c>
      <c r="O80" s="47">
        <f t="shared" si="19"/>
        <v>5.806388780677834E-2</v>
      </c>
      <c r="P80" s="47">
        <f t="shared" si="20"/>
        <v>6.3038385294647684E-2</v>
      </c>
    </row>
    <row r="81" spans="1:16" x14ac:dyDescent="0.25">
      <c r="A81" s="21" t="s">
        <v>227</v>
      </c>
      <c r="B81" s="74" t="s">
        <v>94</v>
      </c>
      <c r="C81" s="74" t="str">
        <f t="shared" si="14"/>
        <v>Pennsylvania, Average Family Premium as a Percent of Average Wages</v>
      </c>
      <c r="D81" s="63" t="s">
        <v>449</v>
      </c>
      <c r="E81" s="13">
        <v>15096</v>
      </c>
      <c r="F81" s="13">
        <v>16019</v>
      </c>
      <c r="G81" s="13">
        <v>17344</v>
      </c>
      <c r="H81" s="13">
        <v>18589</v>
      </c>
      <c r="I81" s="13">
        <v>20673</v>
      </c>
      <c r="J81" s="13">
        <v>21531</v>
      </c>
      <c r="K81" s="47">
        <f t="shared" si="15"/>
        <v>0.34254594962559565</v>
      </c>
      <c r="L81" s="47">
        <f t="shared" si="16"/>
        <v>0.35377650176678443</v>
      </c>
      <c r="M81" s="47">
        <f t="shared" ca="1" si="17"/>
        <v>0.37258861439312568</v>
      </c>
      <c r="N81" s="47">
        <f t="shared" si="18"/>
        <v>0.38123461853978668</v>
      </c>
      <c r="O81" s="47">
        <f t="shared" si="19"/>
        <v>0.40266848461238802</v>
      </c>
      <c r="P81" s="47">
        <f t="shared" si="20"/>
        <v>0.38801585871328165</v>
      </c>
    </row>
    <row r="82" spans="1:16" x14ac:dyDescent="0.25">
      <c r="A82" s="21" t="s">
        <v>228</v>
      </c>
      <c r="B82" s="74" t="s">
        <v>86</v>
      </c>
      <c r="C82" s="74" t="str">
        <f t="shared" si="14"/>
        <v>Rhode Island, Average Family Deductible as a Percent of Average Wages</v>
      </c>
      <c r="D82" s="63" t="s">
        <v>449</v>
      </c>
      <c r="E82" s="13">
        <v>1888</v>
      </c>
      <c r="F82" s="13">
        <v>2382</v>
      </c>
      <c r="G82" s="13">
        <v>3083</v>
      </c>
      <c r="H82" s="13">
        <v>3481</v>
      </c>
      <c r="I82" s="13">
        <v>4031</v>
      </c>
      <c r="J82" s="13">
        <v>3662</v>
      </c>
      <c r="K82" s="47">
        <f t="shared" si="15"/>
        <v>3.9839628613631571E-2</v>
      </c>
      <c r="L82" s="47">
        <f t="shared" si="16"/>
        <v>4.8791478902089305E-2</v>
      </c>
      <c r="M82" s="47">
        <f t="shared" ca="1" si="17"/>
        <v>6.0712879086254432E-2</v>
      </c>
      <c r="N82" s="47">
        <f t="shared" si="18"/>
        <v>6.5543212201092077E-2</v>
      </c>
      <c r="O82" s="47">
        <f t="shared" si="19"/>
        <v>7.0447396015379235E-2</v>
      </c>
      <c r="P82" s="47">
        <f t="shared" si="20"/>
        <v>5.8950418544752095E-2</v>
      </c>
    </row>
    <row r="83" spans="1:16" x14ac:dyDescent="0.25">
      <c r="A83" s="21" t="s">
        <v>227</v>
      </c>
      <c r="B83" s="74" t="s">
        <v>86</v>
      </c>
      <c r="C83" s="74" t="str">
        <f t="shared" si="14"/>
        <v>Rhode Island, Average Family Premium as a Percent of Average Wages</v>
      </c>
      <c r="D83" s="63" t="s">
        <v>449</v>
      </c>
      <c r="E83" s="13">
        <v>15273</v>
      </c>
      <c r="F83" s="13">
        <v>16077</v>
      </c>
      <c r="G83" s="13">
        <v>17590</v>
      </c>
      <c r="H83" s="13">
        <v>18387</v>
      </c>
      <c r="I83" s="13">
        <v>20481</v>
      </c>
      <c r="J83" s="13">
        <v>22381</v>
      </c>
      <c r="K83" s="47">
        <f t="shared" si="15"/>
        <v>0.32228318210592954</v>
      </c>
      <c r="L83" s="47">
        <f t="shared" si="16"/>
        <v>0.32931175747644409</v>
      </c>
      <c r="M83" s="47">
        <f t="shared" ca="1" si="17"/>
        <v>0.34639621898385192</v>
      </c>
      <c r="N83" s="47">
        <f t="shared" si="18"/>
        <v>0.34620598757296178</v>
      </c>
      <c r="O83" s="47">
        <f t="shared" si="19"/>
        <v>0.35793428871024119</v>
      </c>
      <c r="P83" s="47">
        <f t="shared" si="20"/>
        <v>0.36028654217643269</v>
      </c>
    </row>
    <row r="84" spans="1:16" x14ac:dyDescent="0.25">
      <c r="A84" s="21" t="s">
        <v>228</v>
      </c>
      <c r="B84" s="74" t="s">
        <v>118</v>
      </c>
      <c r="C84" s="74" t="str">
        <f t="shared" si="14"/>
        <v>South Carolina, Average Family Deductible as a Percent of Average Wages</v>
      </c>
      <c r="D84" s="63" t="s">
        <v>449</v>
      </c>
      <c r="E84" s="13">
        <v>2371</v>
      </c>
      <c r="F84" s="13">
        <v>2466</v>
      </c>
      <c r="G84" s="13">
        <v>2888</v>
      </c>
      <c r="H84" s="13">
        <v>3296</v>
      </c>
      <c r="I84" s="13">
        <v>4155</v>
      </c>
      <c r="J84" s="13">
        <v>4029</v>
      </c>
      <c r="K84" s="47">
        <f t="shared" si="15"/>
        <v>6.1488589211618254E-2</v>
      </c>
      <c r="L84" s="47">
        <f t="shared" si="16"/>
        <v>6.3246986406770969E-2</v>
      </c>
      <c r="M84" s="47">
        <f t="shared" ca="1" si="17"/>
        <v>7.1168063085263675E-2</v>
      </c>
      <c r="N84" s="47">
        <f t="shared" si="18"/>
        <v>7.8030303030303033E-2</v>
      </c>
      <c r="O84" s="47">
        <f t="shared" si="19"/>
        <v>9.3623253717890945E-2</v>
      </c>
      <c r="P84" s="47">
        <f t="shared" si="20"/>
        <v>8.4838913455464307E-2</v>
      </c>
    </row>
    <row r="85" spans="1:16" x14ac:dyDescent="0.25">
      <c r="A85" s="21" t="s">
        <v>227</v>
      </c>
      <c r="B85" s="74" t="s">
        <v>118</v>
      </c>
      <c r="C85" s="74" t="str">
        <f t="shared" si="14"/>
        <v>South Carolina, Average Family Premium as a Percent of Average Wages</v>
      </c>
      <c r="D85" s="63" t="s">
        <v>449</v>
      </c>
      <c r="E85" s="13">
        <v>15252</v>
      </c>
      <c r="F85" s="13">
        <v>15506</v>
      </c>
      <c r="G85" s="13">
        <v>16764</v>
      </c>
      <c r="H85" s="13">
        <v>18241</v>
      </c>
      <c r="I85" s="13">
        <v>20973</v>
      </c>
      <c r="J85" s="13">
        <v>19453</v>
      </c>
      <c r="K85" s="47">
        <f t="shared" si="15"/>
        <v>0.39553941908713691</v>
      </c>
      <c r="L85" s="47">
        <f t="shared" si="16"/>
        <v>0.39769171582457041</v>
      </c>
      <c r="M85" s="47">
        <f t="shared" ca="1" si="17"/>
        <v>0.41310990635781175</v>
      </c>
      <c r="N85" s="47">
        <f t="shared" si="18"/>
        <v>0.43184185606060604</v>
      </c>
      <c r="O85" s="47">
        <f t="shared" si="19"/>
        <v>0.47257773771969358</v>
      </c>
      <c r="P85" s="47">
        <f t="shared" si="20"/>
        <v>0.40962307854285113</v>
      </c>
    </row>
    <row r="86" spans="1:16" x14ac:dyDescent="0.25">
      <c r="A86" s="21" t="s">
        <v>228</v>
      </c>
      <c r="B86" s="74" t="s">
        <v>108</v>
      </c>
      <c r="C86" s="74" t="str">
        <f t="shared" si="14"/>
        <v>South Dakota, Average Family Deductible as a Percent of Average Wages</v>
      </c>
      <c r="D86" s="63" t="s">
        <v>449</v>
      </c>
      <c r="E86" s="13">
        <v>2576</v>
      </c>
      <c r="F86" s="13">
        <v>3001</v>
      </c>
      <c r="G86" s="13">
        <v>3012</v>
      </c>
      <c r="H86" s="13">
        <v>3892</v>
      </c>
      <c r="I86" s="13">
        <v>4222</v>
      </c>
      <c r="J86" s="13">
        <v>3833</v>
      </c>
      <c r="K86" s="47">
        <f t="shared" si="15"/>
        <v>7.2788923424696242E-2</v>
      </c>
      <c r="L86" s="47">
        <f t="shared" si="16"/>
        <v>8.2151656173008486E-2</v>
      </c>
      <c r="M86" s="47">
        <f t="shared" ca="1" si="17"/>
        <v>7.7588871715610505E-2</v>
      </c>
      <c r="N86" s="47">
        <f t="shared" si="18"/>
        <v>9.5462349766985533E-2</v>
      </c>
      <c r="O86" s="47">
        <f t="shared" si="19"/>
        <v>9.8369058713886307E-2</v>
      </c>
      <c r="P86" s="47">
        <f t="shared" si="20"/>
        <v>8.1884212775048065E-2</v>
      </c>
    </row>
    <row r="87" spans="1:16" x14ac:dyDescent="0.25">
      <c r="A87" s="21" t="s">
        <v>227</v>
      </c>
      <c r="B87" s="74" t="s">
        <v>108</v>
      </c>
      <c r="C87" s="74" t="str">
        <f t="shared" si="14"/>
        <v>South Dakota, Average Family Premium as a Percent of Average Wages</v>
      </c>
      <c r="D87" s="63" t="s">
        <v>449</v>
      </c>
      <c r="E87" s="13">
        <v>14510</v>
      </c>
      <c r="F87" s="13">
        <v>15780</v>
      </c>
      <c r="G87" s="13">
        <v>16194</v>
      </c>
      <c r="H87" s="13">
        <v>17695</v>
      </c>
      <c r="I87" s="13">
        <v>20265</v>
      </c>
      <c r="J87" s="13">
        <v>21301</v>
      </c>
      <c r="K87" s="47">
        <f t="shared" si="15"/>
        <v>0.41000282565696522</v>
      </c>
      <c r="L87" s="47">
        <f t="shared" si="16"/>
        <v>0.43197372022994801</v>
      </c>
      <c r="M87" s="47">
        <f t="shared" ca="1" si="17"/>
        <v>0.41715610510046369</v>
      </c>
      <c r="N87" s="47">
        <f t="shared" si="18"/>
        <v>0.43402011282805986</v>
      </c>
      <c r="O87" s="47">
        <f t="shared" si="19"/>
        <v>0.4721575023299161</v>
      </c>
      <c r="P87" s="47">
        <f t="shared" si="20"/>
        <v>0.45505233924375132</v>
      </c>
    </row>
    <row r="88" spans="1:16" x14ac:dyDescent="0.25">
      <c r="A88" s="21" t="s">
        <v>228</v>
      </c>
      <c r="B88" s="74" t="s">
        <v>119</v>
      </c>
      <c r="C88" s="74" t="str">
        <f t="shared" si="14"/>
        <v>Tennessee, Average Family Deductible as a Percent of Average Wages</v>
      </c>
      <c r="D88" s="63" t="s">
        <v>449</v>
      </c>
      <c r="E88" s="13">
        <v>2735</v>
      </c>
      <c r="F88" s="13">
        <v>2846</v>
      </c>
      <c r="G88" s="13">
        <v>3136</v>
      </c>
      <c r="H88" s="13">
        <v>3993</v>
      </c>
      <c r="I88" s="13">
        <v>4615</v>
      </c>
      <c r="J88" s="13">
        <v>4591</v>
      </c>
      <c r="K88" s="47">
        <f t="shared" si="15"/>
        <v>6.9895221058011756E-2</v>
      </c>
      <c r="L88" s="47">
        <f t="shared" si="16"/>
        <v>7.0796019900497512E-2</v>
      </c>
      <c r="M88" s="47">
        <f t="shared" ca="1" si="17"/>
        <v>7.5932203389830505E-2</v>
      </c>
      <c r="N88" s="47">
        <f t="shared" si="18"/>
        <v>9.168771526980482E-2</v>
      </c>
      <c r="O88" s="47">
        <f t="shared" si="19"/>
        <v>0.10109529025191676</v>
      </c>
      <c r="P88" s="47">
        <f t="shared" si="20"/>
        <v>9.306709912831948E-2</v>
      </c>
    </row>
    <row r="89" spans="1:16" x14ac:dyDescent="0.25">
      <c r="A89" s="21" t="s">
        <v>227</v>
      </c>
      <c r="B89" s="74" t="s">
        <v>119</v>
      </c>
      <c r="C89" s="74" t="str">
        <f t="shared" si="14"/>
        <v>Tennessee, Average Family Premium as a Percent of Average Wages</v>
      </c>
      <c r="D89" s="63" t="s">
        <v>449</v>
      </c>
      <c r="E89" s="13">
        <v>13189</v>
      </c>
      <c r="F89" s="13">
        <v>15214</v>
      </c>
      <c r="G89" s="13">
        <v>15635</v>
      </c>
      <c r="H89" s="13">
        <v>17349</v>
      </c>
      <c r="I89" s="13">
        <v>18748</v>
      </c>
      <c r="J89" s="13">
        <v>19593</v>
      </c>
      <c r="K89" s="47">
        <f t="shared" si="15"/>
        <v>0.33705596728852544</v>
      </c>
      <c r="L89" s="47">
        <f t="shared" si="16"/>
        <v>0.37845771144278606</v>
      </c>
      <c r="M89" s="47">
        <f t="shared" ca="1" si="17"/>
        <v>0.37857142857142856</v>
      </c>
      <c r="N89" s="47">
        <f t="shared" si="18"/>
        <v>0.39836969001148104</v>
      </c>
      <c r="O89" s="47">
        <f t="shared" si="19"/>
        <v>0.41069003285870753</v>
      </c>
      <c r="P89" s="47">
        <f t="shared" si="20"/>
        <v>0.39718224204338132</v>
      </c>
    </row>
    <row r="90" spans="1:16" x14ac:dyDescent="0.25">
      <c r="A90" s="21" t="s">
        <v>228</v>
      </c>
      <c r="B90" s="74" t="s">
        <v>126</v>
      </c>
      <c r="C90" s="74" t="str">
        <f t="shared" si="14"/>
        <v>Texas, Average Family Deductible as a Percent of Average Wages</v>
      </c>
      <c r="D90" s="63" t="s">
        <v>449</v>
      </c>
      <c r="E90" s="13">
        <v>2517</v>
      </c>
      <c r="F90" s="13">
        <v>2900</v>
      </c>
      <c r="G90" s="13">
        <v>3288</v>
      </c>
      <c r="H90" s="13">
        <v>3837</v>
      </c>
      <c r="I90" s="13">
        <v>4174</v>
      </c>
      <c r="J90" s="13">
        <v>3956</v>
      </c>
      <c r="K90" s="47">
        <f t="shared" si="15"/>
        <v>5.8412624738918541E-2</v>
      </c>
      <c r="L90" s="47">
        <f t="shared" si="16"/>
        <v>6.5315315315315314E-2</v>
      </c>
      <c r="M90" s="47">
        <f t="shared" ca="1" si="17"/>
        <v>7.0618556701030927E-2</v>
      </c>
      <c r="N90" s="47">
        <f t="shared" si="18"/>
        <v>7.8788501026694047E-2</v>
      </c>
      <c r="O90" s="47">
        <f t="shared" si="19"/>
        <v>8.2669835611012085E-2</v>
      </c>
      <c r="P90" s="47">
        <f t="shared" si="20"/>
        <v>7.2948552461737051E-2</v>
      </c>
    </row>
    <row r="91" spans="1:16" x14ac:dyDescent="0.25">
      <c r="A91" s="21" t="s">
        <v>227</v>
      </c>
      <c r="B91" s="74" t="s">
        <v>126</v>
      </c>
      <c r="C91" s="74" t="str">
        <f t="shared" si="14"/>
        <v>Texas, Average Family Premium as a Percent of Average Wages</v>
      </c>
      <c r="D91" s="63" t="s">
        <v>449</v>
      </c>
      <c r="E91" s="13">
        <v>14903</v>
      </c>
      <c r="F91" s="13">
        <v>16049</v>
      </c>
      <c r="G91" s="13">
        <v>17216</v>
      </c>
      <c r="H91" s="13">
        <v>18252</v>
      </c>
      <c r="I91" s="13">
        <v>20966</v>
      </c>
      <c r="J91" s="13">
        <v>21288</v>
      </c>
      <c r="K91" s="47">
        <f t="shared" si="15"/>
        <v>0.34585750754235323</v>
      </c>
      <c r="L91" s="47">
        <f t="shared" si="16"/>
        <v>0.36146396396396396</v>
      </c>
      <c r="M91" s="47">
        <f t="shared" ca="1" si="17"/>
        <v>0.36975945017182132</v>
      </c>
      <c r="N91" s="47">
        <f t="shared" si="18"/>
        <v>0.37478439425051335</v>
      </c>
      <c r="O91" s="47">
        <f t="shared" si="19"/>
        <v>0.41525054466230937</v>
      </c>
      <c r="P91" s="47">
        <f t="shared" si="20"/>
        <v>0.39255024893970125</v>
      </c>
    </row>
    <row r="92" spans="1:16" x14ac:dyDescent="0.25">
      <c r="A92" s="21" t="s">
        <v>228</v>
      </c>
      <c r="B92" s="74" t="s">
        <v>51</v>
      </c>
      <c r="C92" s="74" t="str">
        <f t="shared" si="14"/>
        <v>United States, Average Family Deductible as a Percent of Average Wages</v>
      </c>
      <c r="D92" s="63" t="s">
        <v>449</v>
      </c>
      <c r="E92" s="13">
        <v>2220</v>
      </c>
      <c r="F92" s="13">
        <v>2491</v>
      </c>
      <c r="G92" s="13">
        <v>2871</v>
      </c>
      <c r="H92" s="13">
        <v>3396</v>
      </c>
      <c r="I92" s="13">
        <v>3655</v>
      </c>
      <c r="J92" s="13">
        <v>3868</v>
      </c>
      <c r="K92" s="47">
        <f t="shared" si="15"/>
        <v>4.9082467388901173E-2</v>
      </c>
      <c r="L92" s="47">
        <f t="shared" si="16"/>
        <v>5.363910422049957E-2</v>
      </c>
      <c r="M92" s="47">
        <f t="shared" ca="1" si="17"/>
        <v>5.941639072847682E-2</v>
      </c>
      <c r="N92" s="47">
        <f t="shared" si="18"/>
        <v>6.7088107467404193E-2</v>
      </c>
      <c r="O92" s="47">
        <f t="shared" si="19"/>
        <v>6.8330529070854365E-2</v>
      </c>
      <c r="P92" s="47">
        <f t="shared" si="20"/>
        <v>6.6392035702025398E-2</v>
      </c>
    </row>
    <row r="93" spans="1:16" x14ac:dyDescent="0.25">
      <c r="A93" s="21" t="s">
        <v>227</v>
      </c>
      <c r="B93" s="74" t="s">
        <v>51</v>
      </c>
      <c r="C93" s="74" t="str">
        <f t="shared" si="14"/>
        <v>United States, Average Family Premium as a Percent of Average Wages</v>
      </c>
      <c r="D93" s="63" t="s">
        <v>449</v>
      </c>
      <c r="E93" s="13">
        <v>15022</v>
      </c>
      <c r="F93" s="13">
        <v>16029</v>
      </c>
      <c r="G93" s="13">
        <v>17322</v>
      </c>
      <c r="H93" s="13">
        <v>18687</v>
      </c>
      <c r="I93" s="13">
        <v>20486</v>
      </c>
      <c r="J93" s="13">
        <v>21381</v>
      </c>
      <c r="K93" s="47">
        <f t="shared" si="15"/>
        <v>0.33212469599823125</v>
      </c>
      <c r="L93" s="47">
        <f t="shared" si="16"/>
        <v>0.34515503875968995</v>
      </c>
      <c r="M93" s="47">
        <f t="shared" ca="1" si="17"/>
        <v>0.35848509933774836</v>
      </c>
      <c r="N93" s="47">
        <f t="shared" si="18"/>
        <v>0.36916238640853416</v>
      </c>
      <c r="O93" s="47">
        <f t="shared" si="19"/>
        <v>0.38298747429426061</v>
      </c>
      <c r="P93" s="47">
        <f t="shared" si="20"/>
        <v>0.36699279093717818</v>
      </c>
    </row>
    <row r="94" spans="1:16" x14ac:dyDescent="0.25">
      <c r="A94" s="21" t="s">
        <v>228</v>
      </c>
      <c r="B94" s="74" t="s">
        <v>131</v>
      </c>
      <c r="C94" s="74" t="str">
        <f t="shared" si="14"/>
        <v>Utah, Average Family Deductible as a Percent of Average Wages</v>
      </c>
      <c r="D94" s="63" t="s">
        <v>449</v>
      </c>
      <c r="E94" s="13">
        <v>2516</v>
      </c>
      <c r="F94" s="13">
        <v>2656</v>
      </c>
      <c r="G94" s="13">
        <v>3231</v>
      </c>
      <c r="H94" s="13">
        <v>3993</v>
      </c>
      <c r="I94" s="13">
        <v>3842</v>
      </c>
      <c r="J94" s="13">
        <v>3890</v>
      </c>
      <c r="K94" s="47">
        <f t="shared" si="15"/>
        <v>6.1440781440781439E-2</v>
      </c>
      <c r="L94" s="47">
        <f t="shared" si="16"/>
        <v>6.2143191389798784E-2</v>
      </c>
      <c r="M94" s="47">
        <f t="shared" ca="1" si="17"/>
        <v>7.3215499660095176E-2</v>
      </c>
      <c r="N94" s="47">
        <f t="shared" si="18"/>
        <v>8.5944898837709852E-2</v>
      </c>
      <c r="O94" s="47">
        <f t="shared" si="19"/>
        <v>7.7741804937272355E-2</v>
      </c>
      <c r="P94" s="47">
        <f t="shared" si="20"/>
        <v>7.2846441947565538E-2</v>
      </c>
    </row>
    <row r="95" spans="1:16" x14ac:dyDescent="0.25">
      <c r="A95" s="21" t="s">
        <v>227</v>
      </c>
      <c r="B95" s="74" t="s">
        <v>131</v>
      </c>
      <c r="C95" s="74" t="str">
        <f t="shared" si="14"/>
        <v>Utah, Average Family Premium as a Percent of Average Wages</v>
      </c>
      <c r="D95" s="63" t="s">
        <v>449</v>
      </c>
      <c r="E95" s="13">
        <v>13455</v>
      </c>
      <c r="F95" s="13">
        <v>15341</v>
      </c>
      <c r="G95" s="13">
        <v>15998</v>
      </c>
      <c r="H95" s="13">
        <v>16350</v>
      </c>
      <c r="I95" s="13">
        <v>18674</v>
      </c>
      <c r="J95" s="13">
        <v>19844</v>
      </c>
      <c r="K95" s="47">
        <f t="shared" si="15"/>
        <v>0.32857142857142857</v>
      </c>
      <c r="L95" s="47">
        <f t="shared" si="16"/>
        <v>0.35893776321946652</v>
      </c>
      <c r="M95" s="47">
        <f t="shared" ca="1" si="17"/>
        <v>0.3625198277815545</v>
      </c>
      <c r="N95" s="47">
        <f t="shared" si="18"/>
        <v>0.3519156263452432</v>
      </c>
      <c r="O95" s="47">
        <f t="shared" si="19"/>
        <v>0.37786321327397815</v>
      </c>
      <c r="P95" s="47">
        <f t="shared" si="20"/>
        <v>0.37161048689138576</v>
      </c>
    </row>
    <row r="96" spans="1:16" x14ac:dyDescent="0.25">
      <c r="A96" s="21" t="s">
        <v>228</v>
      </c>
      <c r="B96" s="74" t="s">
        <v>87</v>
      </c>
      <c r="C96" s="74" t="str">
        <f t="shared" si="14"/>
        <v>Vermont, Average Family Deductible as a Percent of Average Wages</v>
      </c>
      <c r="D96" s="63" t="s">
        <v>449</v>
      </c>
      <c r="E96" s="13">
        <v>2897</v>
      </c>
      <c r="F96" s="13">
        <v>2928</v>
      </c>
      <c r="G96" s="13">
        <v>3471</v>
      </c>
      <c r="H96" s="13">
        <v>3632</v>
      </c>
      <c r="I96" s="13">
        <v>3330</v>
      </c>
      <c r="J96" s="13">
        <v>4127</v>
      </c>
      <c r="K96" s="47">
        <f t="shared" si="15"/>
        <v>6.7246982358402971E-2</v>
      </c>
      <c r="L96" s="47">
        <f t="shared" si="16"/>
        <v>6.6454834316840669E-2</v>
      </c>
      <c r="M96" s="47">
        <f t="shared" ca="1" si="17"/>
        <v>7.5358228397742075E-2</v>
      </c>
      <c r="N96" s="47">
        <f t="shared" si="18"/>
        <v>7.4365274365274361E-2</v>
      </c>
      <c r="O96" s="47">
        <f t="shared" si="19"/>
        <v>6.5140845070422532E-2</v>
      </c>
      <c r="P96" s="47">
        <f t="shared" si="20"/>
        <v>7.4427412082957625E-2</v>
      </c>
    </row>
    <row r="97" spans="1:16" x14ac:dyDescent="0.25">
      <c r="A97" s="21" t="s">
        <v>227</v>
      </c>
      <c r="B97" s="74" t="s">
        <v>87</v>
      </c>
      <c r="C97" s="74" t="str">
        <f t="shared" si="14"/>
        <v>Vermont, Average Family Premium as a Percent of Average Wages</v>
      </c>
      <c r="D97" s="63" t="s">
        <v>449</v>
      </c>
      <c r="E97" s="13">
        <v>16273</v>
      </c>
      <c r="F97" s="13">
        <v>16311</v>
      </c>
      <c r="G97" s="13">
        <v>17835</v>
      </c>
      <c r="H97" s="13">
        <v>18552</v>
      </c>
      <c r="I97" s="13">
        <v>21419</v>
      </c>
      <c r="J97" s="13">
        <v>23447</v>
      </c>
      <c r="K97" s="47">
        <f t="shared" si="15"/>
        <v>0.37773909006499534</v>
      </c>
      <c r="L97" s="47">
        <f t="shared" si="16"/>
        <v>0.37019972764412168</v>
      </c>
      <c r="M97" s="47">
        <f t="shared" ca="1" si="17"/>
        <v>0.38721233174120712</v>
      </c>
      <c r="N97" s="47">
        <f t="shared" si="18"/>
        <v>0.37985257985257986</v>
      </c>
      <c r="O97" s="47">
        <f t="shared" si="19"/>
        <v>0.41899452269170578</v>
      </c>
      <c r="P97" s="47">
        <f t="shared" si="20"/>
        <v>0.42284941388638414</v>
      </c>
    </row>
    <row r="98" spans="1:16" x14ac:dyDescent="0.25">
      <c r="A98" s="21" t="s">
        <v>228</v>
      </c>
      <c r="B98" s="74" t="s">
        <v>120</v>
      </c>
      <c r="C98" s="74" t="str">
        <f t="shared" si="14"/>
        <v>Virginia, Average Family Deductible as a Percent of Average Wages</v>
      </c>
      <c r="D98" s="63" t="s">
        <v>449</v>
      </c>
      <c r="E98" s="13">
        <v>1681</v>
      </c>
      <c r="F98" s="13">
        <v>2273</v>
      </c>
      <c r="G98" s="13">
        <v>2194</v>
      </c>
      <c r="H98" s="13">
        <v>3460</v>
      </c>
      <c r="I98" s="13">
        <v>3313</v>
      </c>
      <c r="J98" s="13">
        <v>4149</v>
      </c>
      <c r="K98" s="47">
        <f t="shared" si="15"/>
        <v>3.4397380806220589E-2</v>
      </c>
      <c r="L98" s="47">
        <f t="shared" si="16"/>
        <v>4.5351157222665604E-2</v>
      </c>
      <c r="M98" s="47">
        <f t="shared" ca="1" si="17"/>
        <v>4.2461776659570349E-2</v>
      </c>
      <c r="N98" s="47">
        <f t="shared" si="18"/>
        <v>6.4097814005187104E-2</v>
      </c>
      <c r="O98" s="47">
        <f t="shared" si="19"/>
        <v>5.8389143461402893E-2</v>
      </c>
      <c r="P98" s="47">
        <f t="shared" si="20"/>
        <v>6.6565056954917379E-2</v>
      </c>
    </row>
    <row r="99" spans="1:16" x14ac:dyDescent="0.25">
      <c r="A99" s="21" t="s">
        <v>227</v>
      </c>
      <c r="B99" s="74" t="s">
        <v>120</v>
      </c>
      <c r="C99" s="74" t="str">
        <f t="shared" si="14"/>
        <v>Virginia, Average Family Premium as a Percent of Average Wages</v>
      </c>
      <c r="D99" s="63" t="s">
        <v>449</v>
      </c>
      <c r="E99" s="13">
        <v>14822</v>
      </c>
      <c r="F99" s="13">
        <v>15917</v>
      </c>
      <c r="G99" s="13">
        <v>17566</v>
      </c>
      <c r="H99" s="13">
        <v>18264</v>
      </c>
      <c r="I99" s="13">
        <v>19865</v>
      </c>
      <c r="J99" s="13">
        <v>21348</v>
      </c>
      <c r="K99" s="47">
        <f t="shared" si="15"/>
        <v>0.30329445467567012</v>
      </c>
      <c r="L99" s="47">
        <f t="shared" si="16"/>
        <v>0.31757781324820433</v>
      </c>
      <c r="M99" s="47">
        <f t="shared" ca="1" si="17"/>
        <v>0.33996516353783629</v>
      </c>
      <c r="N99" s="47">
        <f t="shared" si="18"/>
        <v>0.33834753612449053</v>
      </c>
      <c r="O99" s="47">
        <f t="shared" si="19"/>
        <v>0.35010574550581602</v>
      </c>
      <c r="P99" s="47">
        <f t="shared" si="20"/>
        <v>0.34249959890903259</v>
      </c>
    </row>
    <row r="100" spans="1:16" x14ac:dyDescent="0.25">
      <c r="A100" s="21" t="s">
        <v>228</v>
      </c>
      <c r="B100" s="74" t="s">
        <v>139</v>
      </c>
      <c r="C100" s="74" t="str">
        <f t="shared" ref="C100:C107" si="21">CONCATENATE(B100,","," ",A100," ",D100)</f>
        <v>Washington, Average Family Deductible as a Percent of Average Wages</v>
      </c>
      <c r="D100" s="63" t="s">
        <v>449</v>
      </c>
      <c r="E100" s="13">
        <v>2021</v>
      </c>
      <c r="F100" s="13">
        <v>2571</v>
      </c>
      <c r="G100" s="13">
        <v>2751</v>
      </c>
      <c r="H100" s="13">
        <v>2920</v>
      </c>
      <c r="I100" s="13">
        <v>3435</v>
      </c>
      <c r="J100" s="13">
        <v>3502</v>
      </c>
      <c r="K100" s="47">
        <f t="shared" ref="K100:K107" si="22">E100/(SUMIF(D$108:D$159,B100,E$108:E$159))</f>
        <v>4.019490851233095E-2</v>
      </c>
      <c r="L100" s="47">
        <f t="shared" ref="L100:L107" si="23">F100/(SUMIF(D$108:D$159,B100,F$108:F$159))</f>
        <v>4.9356882319063163E-2</v>
      </c>
      <c r="M100" s="47">
        <f t="shared" ref="M100:M107" ca="1" si="24">G100/(SUMIF(D$108:D$1589,B100,G$108:G$159))</f>
        <v>5.0935012034808366E-2</v>
      </c>
      <c r="N100" s="47">
        <f t="shared" ref="N100:N107" si="25">H100/(SUMIF(D$108:D$159,B100,H$108:H$159))</f>
        <v>5.0800278357689632E-2</v>
      </c>
      <c r="O100" s="47">
        <f t="shared" ref="O100:O107" si="26">I100/(SUMIF(D$108:D$159,B100,I$108:I$159))</f>
        <v>5.5385359561431799E-2</v>
      </c>
      <c r="P100" s="47">
        <f t="shared" ref="P100:P107" si="27">J100/(SUMIF(D$108:D$159,B100,J$108:J$159))</f>
        <v>5.0945592086121615E-2</v>
      </c>
    </row>
    <row r="101" spans="1:16" x14ac:dyDescent="0.25">
      <c r="A101" s="21" t="s">
        <v>227</v>
      </c>
      <c r="B101" s="74" t="s">
        <v>139</v>
      </c>
      <c r="C101" s="74" t="str">
        <f t="shared" si="21"/>
        <v>Washington, Average Family Premium as a Percent of Average Wages</v>
      </c>
      <c r="D101" s="63" t="s">
        <v>449</v>
      </c>
      <c r="E101" s="13">
        <v>14559</v>
      </c>
      <c r="F101" s="13">
        <v>15721</v>
      </c>
      <c r="G101" s="13">
        <v>16627</v>
      </c>
      <c r="H101" s="13">
        <v>19472</v>
      </c>
      <c r="I101" s="13">
        <v>20033</v>
      </c>
      <c r="J101" s="13">
        <v>21914</v>
      </c>
      <c r="K101" s="47">
        <f t="shared" si="22"/>
        <v>0.28955847255369926</v>
      </c>
      <c r="L101" s="47">
        <f t="shared" si="23"/>
        <v>0.30180456901516606</v>
      </c>
      <c r="M101" s="47">
        <f t="shared" ca="1" si="24"/>
        <v>0.30785039807443065</v>
      </c>
      <c r="N101" s="47">
        <f t="shared" si="25"/>
        <v>0.33876130828114126</v>
      </c>
      <c r="O101" s="47">
        <f t="shared" si="26"/>
        <v>0.32300870686875199</v>
      </c>
      <c r="P101" s="47">
        <f t="shared" si="27"/>
        <v>0.31879546115798663</v>
      </c>
    </row>
    <row r="102" spans="1:16" x14ac:dyDescent="0.25">
      <c r="A102" s="21" t="s">
        <v>228</v>
      </c>
      <c r="B102" s="74" t="s">
        <v>121</v>
      </c>
      <c r="C102" s="74" t="str">
        <f t="shared" si="21"/>
        <v>West Virginia, Average Family Deductible as a Percent of Average Wages</v>
      </c>
      <c r="D102" s="63" t="s">
        <v>449</v>
      </c>
      <c r="E102" s="13">
        <v>1467</v>
      </c>
      <c r="F102" s="13">
        <v>1874</v>
      </c>
      <c r="G102" s="13">
        <v>2328</v>
      </c>
      <c r="H102" s="13">
        <v>3213</v>
      </c>
      <c r="I102" s="13">
        <v>3645</v>
      </c>
      <c r="J102" s="13">
        <v>3649</v>
      </c>
      <c r="K102" s="47">
        <f t="shared" si="22"/>
        <v>4.0502484815019328E-2</v>
      </c>
      <c r="L102" s="47">
        <f t="shared" si="23"/>
        <v>4.9906790945406128E-2</v>
      </c>
      <c r="M102" s="47">
        <f t="shared" ca="1" si="24"/>
        <v>5.9539641943734019E-2</v>
      </c>
      <c r="N102" s="47">
        <f t="shared" si="25"/>
        <v>7.7608695652173917E-2</v>
      </c>
      <c r="O102" s="47">
        <f t="shared" si="26"/>
        <v>8.3947489636112385E-2</v>
      </c>
      <c r="P102" s="47">
        <f t="shared" si="27"/>
        <v>7.8489997848999779E-2</v>
      </c>
    </row>
    <row r="103" spans="1:16" x14ac:dyDescent="0.25">
      <c r="A103" s="21" t="s">
        <v>227</v>
      </c>
      <c r="B103" s="74" t="s">
        <v>121</v>
      </c>
      <c r="C103" s="74" t="str">
        <f t="shared" si="21"/>
        <v>West Virginia, Average Family Premium as a Percent of Average Wages</v>
      </c>
      <c r="D103" s="63" t="s">
        <v>449</v>
      </c>
      <c r="E103" s="13">
        <v>15694</v>
      </c>
      <c r="F103" s="13">
        <v>17105</v>
      </c>
      <c r="G103" s="13">
        <v>18322</v>
      </c>
      <c r="H103" s="13">
        <v>20252</v>
      </c>
      <c r="I103" s="13">
        <v>20403</v>
      </c>
      <c r="J103" s="13">
        <v>23384</v>
      </c>
      <c r="K103" s="47">
        <f t="shared" si="22"/>
        <v>0.43329652125897294</v>
      </c>
      <c r="L103" s="47">
        <f t="shared" si="23"/>
        <v>0.45552596537949402</v>
      </c>
      <c r="M103" s="47">
        <f t="shared" ca="1" si="24"/>
        <v>0.4685933503836317</v>
      </c>
      <c r="N103" s="47">
        <f t="shared" si="25"/>
        <v>0.48917874396135264</v>
      </c>
      <c r="O103" s="47">
        <f t="shared" si="26"/>
        <v>0.46989866421004145</v>
      </c>
      <c r="P103" s="47">
        <f t="shared" si="27"/>
        <v>0.502989890298989</v>
      </c>
    </row>
    <row r="104" spans="1:16" x14ac:dyDescent="0.25">
      <c r="A104" s="21" t="s">
        <v>228</v>
      </c>
      <c r="B104" s="74" t="s">
        <v>100</v>
      </c>
      <c r="C104" s="74" t="str">
        <f t="shared" si="21"/>
        <v>Wisconsin, Average Family Deductible as a Percent of Average Wages</v>
      </c>
      <c r="D104" s="63" t="s">
        <v>449</v>
      </c>
      <c r="E104" s="13">
        <v>2609</v>
      </c>
      <c r="F104" s="13">
        <v>2644</v>
      </c>
      <c r="G104" s="13">
        <v>3497</v>
      </c>
      <c r="H104" s="13">
        <v>3745</v>
      </c>
      <c r="I104" s="13">
        <v>3904</v>
      </c>
      <c r="J104" s="13">
        <v>4443</v>
      </c>
      <c r="K104" s="47">
        <f t="shared" si="22"/>
        <v>6.2988894253983588E-2</v>
      </c>
      <c r="L104" s="47">
        <f t="shared" si="23"/>
        <v>6.2491136847081068E-2</v>
      </c>
      <c r="M104" s="47">
        <f t="shared" ca="1" si="24"/>
        <v>7.9603915319826996E-2</v>
      </c>
      <c r="N104" s="47">
        <f t="shared" si="25"/>
        <v>8.0937972768532526E-2</v>
      </c>
      <c r="O104" s="47">
        <f t="shared" si="26"/>
        <v>7.9918116683725685E-2</v>
      </c>
      <c r="P104" s="47">
        <f t="shared" si="27"/>
        <v>8.364081325301205E-2</v>
      </c>
    </row>
    <row r="105" spans="1:16" x14ac:dyDescent="0.25">
      <c r="A105" s="21" t="s">
        <v>227</v>
      </c>
      <c r="B105" s="74" t="s">
        <v>100</v>
      </c>
      <c r="C105" s="74" t="str">
        <f t="shared" si="21"/>
        <v>Wisconsin, Average Family Premium as a Percent of Average Wages</v>
      </c>
      <c r="D105" s="63" t="s">
        <v>449</v>
      </c>
      <c r="E105" s="13">
        <v>15505</v>
      </c>
      <c r="F105" s="13">
        <v>16665</v>
      </c>
      <c r="G105" s="13">
        <v>17662</v>
      </c>
      <c r="H105" s="13">
        <v>18785</v>
      </c>
      <c r="I105" s="13">
        <v>20345</v>
      </c>
      <c r="J105" s="13">
        <v>21166</v>
      </c>
      <c r="K105" s="47">
        <f t="shared" si="22"/>
        <v>0.37433606953162724</v>
      </c>
      <c r="L105" s="47">
        <f t="shared" si="23"/>
        <v>0.39387851571732452</v>
      </c>
      <c r="M105" s="47">
        <f t="shared" ca="1" si="24"/>
        <v>0.40204871386296381</v>
      </c>
      <c r="N105" s="47">
        <f t="shared" si="25"/>
        <v>0.40598660038902096</v>
      </c>
      <c r="O105" s="47">
        <f t="shared" si="26"/>
        <v>0.41647901740020471</v>
      </c>
      <c r="P105" s="47">
        <f t="shared" si="27"/>
        <v>0.39845632530120484</v>
      </c>
    </row>
    <row r="106" spans="1:16" x14ac:dyDescent="0.25">
      <c r="A106" s="21" t="s">
        <v>228</v>
      </c>
      <c r="B106" s="74" t="s">
        <v>132</v>
      </c>
      <c r="C106" s="74" t="str">
        <f t="shared" si="21"/>
        <v>Wyoming, Average Family Deductible as a Percent of Average Wages</v>
      </c>
      <c r="D106" s="63" t="s">
        <v>449</v>
      </c>
      <c r="E106" s="13">
        <v>2081</v>
      </c>
      <c r="F106" s="13">
        <v>2161</v>
      </c>
      <c r="G106" s="13">
        <v>3639</v>
      </c>
      <c r="H106" s="13">
        <v>3028</v>
      </c>
      <c r="I106" s="13">
        <v>3579</v>
      </c>
      <c r="J106" s="13">
        <v>3954</v>
      </c>
      <c r="K106" s="47">
        <f t="shared" si="22"/>
        <v>4.8953187485297575E-2</v>
      </c>
      <c r="L106" s="47">
        <f t="shared" si="23"/>
        <v>4.9371715787068768E-2</v>
      </c>
      <c r="M106" s="47">
        <f t="shared" ca="1" si="24"/>
        <v>7.9367502726281347E-2</v>
      </c>
      <c r="N106" s="47">
        <f t="shared" si="25"/>
        <v>6.3546694648478494E-2</v>
      </c>
      <c r="O106" s="47">
        <f t="shared" si="26"/>
        <v>7.1925241157556274E-2</v>
      </c>
      <c r="P106" s="47">
        <f t="shared" si="27"/>
        <v>7.5877950489349449E-2</v>
      </c>
    </row>
    <row r="107" spans="1:16" x14ac:dyDescent="0.25">
      <c r="A107" s="21" t="s">
        <v>227</v>
      </c>
      <c r="B107" s="74" t="s">
        <v>132</v>
      </c>
      <c r="C107" s="74" t="str">
        <f t="shared" si="21"/>
        <v>Wyoming, Average Family Premium as a Percent of Average Wages</v>
      </c>
      <c r="D107" s="63" t="s">
        <v>449</v>
      </c>
      <c r="E107" s="13">
        <v>14779</v>
      </c>
      <c r="F107" s="13">
        <v>17130</v>
      </c>
      <c r="G107" s="13">
        <v>17015</v>
      </c>
      <c r="H107" s="13">
        <v>21355</v>
      </c>
      <c r="I107" s="13">
        <v>19925</v>
      </c>
      <c r="J107" s="13">
        <v>22390</v>
      </c>
      <c r="K107" s="47">
        <f t="shared" si="22"/>
        <v>0.34765937426487886</v>
      </c>
      <c r="L107" s="47">
        <f t="shared" si="23"/>
        <v>0.39136394790952705</v>
      </c>
      <c r="M107" s="47">
        <f t="shared" ca="1" si="24"/>
        <v>0.37110141766630317</v>
      </c>
      <c r="N107" s="47">
        <f t="shared" si="25"/>
        <v>0.44816369359916053</v>
      </c>
      <c r="O107" s="47">
        <f t="shared" si="26"/>
        <v>0.40042202572347269</v>
      </c>
      <c r="P107" s="47">
        <f t="shared" si="27"/>
        <v>0.42966800997889082</v>
      </c>
    </row>
    <row r="108" spans="1:16" hidden="1" x14ac:dyDescent="0.25">
      <c r="A108" s="21" t="s">
        <v>229</v>
      </c>
      <c r="B108" s="21" t="s">
        <v>110</v>
      </c>
      <c r="C108" s="160" t="str">
        <f t="shared" ref="C108:C139" si="28">CONCATENATE(B108,","," ",A108)</f>
        <v>Alabama, Average Wage</v>
      </c>
      <c r="D108" s="21" t="s">
        <v>110</v>
      </c>
      <c r="E108" s="142">
        <v>39180</v>
      </c>
      <c r="F108" s="52">
        <v>40240</v>
      </c>
      <c r="G108" s="52">
        <v>41920</v>
      </c>
      <c r="H108" s="52">
        <v>43170</v>
      </c>
      <c r="I108" s="52">
        <v>44930</v>
      </c>
      <c r="J108" s="52">
        <v>48110</v>
      </c>
    </row>
    <row r="109" spans="1:16" hidden="1" x14ac:dyDescent="0.25">
      <c r="A109" s="21" t="s">
        <v>229</v>
      </c>
      <c r="B109" s="21" t="s">
        <v>134</v>
      </c>
      <c r="C109" s="160" t="str">
        <f t="shared" si="28"/>
        <v>Alaska, Average Wage</v>
      </c>
      <c r="D109" s="21" t="s">
        <v>134</v>
      </c>
      <c r="E109" s="142">
        <v>51590</v>
      </c>
      <c r="F109" s="52">
        <v>53110</v>
      </c>
      <c r="G109" s="52">
        <v>55760</v>
      </c>
      <c r="H109" s="52">
        <v>57750</v>
      </c>
      <c r="I109" s="52">
        <v>59290</v>
      </c>
      <c r="J109" s="52">
        <v>63480</v>
      </c>
    </row>
    <row r="110" spans="1:16" hidden="1" x14ac:dyDescent="0.25">
      <c r="A110" s="21" t="s">
        <v>229</v>
      </c>
      <c r="B110" s="21" t="s">
        <v>123</v>
      </c>
      <c r="C110" s="160" t="str">
        <f t="shared" si="28"/>
        <v>Arizona, Average Wage</v>
      </c>
      <c r="D110" s="21" t="s">
        <v>123</v>
      </c>
      <c r="E110" s="142">
        <v>43670</v>
      </c>
      <c r="F110" s="52">
        <v>44370</v>
      </c>
      <c r="G110" s="52">
        <v>45310</v>
      </c>
      <c r="H110" s="52">
        <v>48160</v>
      </c>
      <c r="I110" s="52">
        <v>50930</v>
      </c>
      <c r="J110" s="52">
        <v>55170</v>
      </c>
    </row>
    <row r="111" spans="1:16" hidden="1" x14ac:dyDescent="0.25">
      <c r="A111" s="21" t="s">
        <v>229</v>
      </c>
      <c r="B111" s="21" t="s">
        <v>111</v>
      </c>
      <c r="C111" s="160" t="str">
        <f t="shared" si="28"/>
        <v>Arkansas, Average Wage</v>
      </c>
      <c r="D111" s="21" t="s">
        <v>111</v>
      </c>
      <c r="E111" s="142">
        <v>36340</v>
      </c>
      <c r="F111" s="52">
        <v>37340</v>
      </c>
      <c r="G111" s="52">
        <v>38540</v>
      </c>
      <c r="H111" s="52">
        <v>40530</v>
      </c>
      <c r="I111" s="52">
        <v>42690</v>
      </c>
      <c r="J111" s="52">
        <v>46500</v>
      </c>
    </row>
    <row r="112" spans="1:16" hidden="1" x14ac:dyDescent="0.25">
      <c r="A112" s="21" t="s">
        <v>229</v>
      </c>
      <c r="B112" s="21" t="s">
        <v>135</v>
      </c>
      <c r="C112" s="160" t="str">
        <f t="shared" si="28"/>
        <v>California, Average Wage</v>
      </c>
      <c r="D112" s="21" t="s">
        <v>135</v>
      </c>
      <c r="E112" s="142">
        <v>51910</v>
      </c>
      <c r="F112" s="52">
        <v>53030</v>
      </c>
      <c r="G112" s="52">
        <v>55260</v>
      </c>
      <c r="H112" s="52">
        <v>57190</v>
      </c>
      <c r="I112" s="52">
        <v>61290</v>
      </c>
      <c r="J112" s="52">
        <v>68510</v>
      </c>
    </row>
    <row r="113" spans="1:10" hidden="1" x14ac:dyDescent="0.25">
      <c r="A113" s="21" t="s">
        <v>229</v>
      </c>
      <c r="B113" s="21" t="s">
        <v>128</v>
      </c>
      <c r="C113" s="160" t="str">
        <f t="shared" si="28"/>
        <v>Colorado, Average Wage</v>
      </c>
      <c r="D113" s="21" t="s">
        <v>128</v>
      </c>
      <c r="E113" s="142">
        <v>47510</v>
      </c>
      <c r="F113" s="52">
        <v>48950</v>
      </c>
      <c r="G113" s="52">
        <v>51180</v>
      </c>
      <c r="H113" s="52">
        <v>54050</v>
      </c>
      <c r="I113" s="52">
        <v>57690</v>
      </c>
      <c r="J113" s="52">
        <v>62900</v>
      </c>
    </row>
    <row r="114" spans="1:10" hidden="1" x14ac:dyDescent="0.25">
      <c r="A114" s="21" t="s">
        <v>229</v>
      </c>
      <c r="B114" s="21" t="s">
        <v>82</v>
      </c>
      <c r="C114" s="160" t="str">
        <f t="shared" si="28"/>
        <v>Connecticut, Average Wage</v>
      </c>
      <c r="D114" s="21" t="s">
        <v>82</v>
      </c>
      <c r="E114" s="142">
        <v>52830</v>
      </c>
      <c r="F114" s="52">
        <v>54410</v>
      </c>
      <c r="G114" s="52">
        <v>56280</v>
      </c>
      <c r="H114" s="52">
        <v>59410</v>
      </c>
      <c r="I114" s="52">
        <v>62350</v>
      </c>
      <c r="J114" s="52">
        <v>66130</v>
      </c>
    </row>
    <row r="115" spans="1:10" hidden="1" x14ac:dyDescent="0.25">
      <c r="A115" s="21" t="s">
        <v>229</v>
      </c>
      <c r="B115" s="21" t="s">
        <v>89</v>
      </c>
      <c r="C115" s="160" t="str">
        <f t="shared" si="28"/>
        <v>Delaware, Average Wage</v>
      </c>
      <c r="D115" s="21" t="s">
        <v>89</v>
      </c>
      <c r="E115" s="142">
        <v>47420</v>
      </c>
      <c r="F115" s="52">
        <v>49260</v>
      </c>
      <c r="G115" s="52">
        <v>50300</v>
      </c>
      <c r="H115" s="52">
        <v>52200</v>
      </c>
      <c r="I115" s="52">
        <v>54370</v>
      </c>
      <c r="J115" s="52">
        <v>59820</v>
      </c>
    </row>
    <row r="116" spans="1:10" hidden="1" x14ac:dyDescent="0.25">
      <c r="A116" s="21" t="s">
        <v>229</v>
      </c>
      <c r="B116" s="21" t="s">
        <v>90</v>
      </c>
      <c r="C116" s="160" t="str">
        <f t="shared" si="28"/>
        <v>District of Columbia, Average Wage</v>
      </c>
      <c r="D116" s="21" t="s">
        <v>90</v>
      </c>
      <c r="E116" s="142">
        <v>74540</v>
      </c>
      <c r="F116" s="52">
        <v>77040</v>
      </c>
      <c r="G116" s="52">
        <v>80150</v>
      </c>
      <c r="H116" s="52">
        <v>85720</v>
      </c>
      <c r="I116" s="52">
        <v>89800</v>
      </c>
      <c r="J116" s="52">
        <v>98370</v>
      </c>
    </row>
    <row r="117" spans="1:10" hidden="1" x14ac:dyDescent="0.25">
      <c r="A117" s="21" t="s">
        <v>229</v>
      </c>
      <c r="B117" s="21" t="s">
        <v>112</v>
      </c>
      <c r="C117" s="160" t="str">
        <f t="shared" si="28"/>
        <v>Florida, Average Wage</v>
      </c>
      <c r="D117" s="21" t="s">
        <v>112</v>
      </c>
      <c r="E117" s="142">
        <v>40750</v>
      </c>
      <c r="F117" s="52">
        <v>41140</v>
      </c>
      <c r="G117" s="52">
        <v>42860</v>
      </c>
      <c r="H117" s="52">
        <v>44790</v>
      </c>
      <c r="I117" s="52">
        <v>47750</v>
      </c>
      <c r="J117" s="52">
        <v>51950</v>
      </c>
    </row>
    <row r="118" spans="1:10" hidden="1" x14ac:dyDescent="0.25">
      <c r="A118" s="21" t="s">
        <v>229</v>
      </c>
      <c r="B118" s="21" t="s">
        <v>113</v>
      </c>
      <c r="C118" s="160" t="str">
        <f t="shared" si="28"/>
        <v>Georgia, Average Wage</v>
      </c>
      <c r="D118" s="21" t="s">
        <v>113</v>
      </c>
      <c r="E118" s="142">
        <v>42590</v>
      </c>
      <c r="F118" s="52">
        <v>44040</v>
      </c>
      <c r="G118" s="52">
        <v>45420</v>
      </c>
      <c r="H118" s="52">
        <v>47200</v>
      </c>
      <c r="I118" s="52">
        <v>49620</v>
      </c>
      <c r="J118" s="52">
        <v>53940</v>
      </c>
    </row>
    <row r="119" spans="1:10" hidden="1" x14ac:dyDescent="0.25">
      <c r="A119" s="21" t="s">
        <v>229</v>
      </c>
      <c r="B119" s="21" t="s">
        <v>136</v>
      </c>
      <c r="C119" s="160" t="str">
        <f t="shared" si="28"/>
        <v>Hawaii, Average Wage</v>
      </c>
      <c r="D119" s="21" t="s">
        <v>136</v>
      </c>
      <c r="E119" s="142">
        <v>44600</v>
      </c>
      <c r="F119" s="52">
        <v>45420</v>
      </c>
      <c r="G119" s="52">
        <v>47740</v>
      </c>
      <c r="H119" s="52">
        <v>52050</v>
      </c>
      <c r="I119" s="52">
        <v>54930</v>
      </c>
      <c r="J119" s="52">
        <v>59760</v>
      </c>
    </row>
    <row r="120" spans="1:10" hidden="1" x14ac:dyDescent="0.25">
      <c r="A120" s="21" t="s">
        <v>229</v>
      </c>
      <c r="B120" s="21" t="s">
        <v>129</v>
      </c>
      <c r="C120" s="160" t="str">
        <f t="shared" si="28"/>
        <v>Idaho, Average Wage</v>
      </c>
      <c r="D120" s="21" t="s">
        <v>129</v>
      </c>
      <c r="E120" s="142">
        <v>38520</v>
      </c>
      <c r="F120" s="52">
        <v>38840</v>
      </c>
      <c r="G120" s="52">
        <v>40810</v>
      </c>
      <c r="H120" s="52">
        <v>42240</v>
      </c>
      <c r="I120" s="52">
        <v>44890</v>
      </c>
      <c r="J120" s="52">
        <v>47940</v>
      </c>
    </row>
    <row r="121" spans="1:10" hidden="1" x14ac:dyDescent="0.25">
      <c r="A121" s="21" t="s">
        <v>229</v>
      </c>
      <c r="B121" s="21" t="s">
        <v>96</v>
      </c>
      <c r="C121" s="160" t="str">
        <f t="shared" si="28"/>
        <v>Illinois, Average Wage</v>
      </c>
      <c r="D121" s="21" t="s">
        <v>96</v>
      </c>
      <c r="E121" s="142">
        <v>46550</v>
      </c>
      <c r="F121" s="52">
        <v>47680</v>
      </c>
      <c r="G121" s="52">
        <v>49970</v>
      </c>
      <c r="H121" s="52">
        <v>52410</v>
      </c>
      <c r="I121" s="52">
        <v>55130</v>
      </c>
      <c r="J121" s="52">
        <v>59650</v>
      </c>
    </row>
    <row r="122" spans="1:10" hidden="1" x14ac:dyDescent="0.25">
      <c r="A122" s="21" t="s">
        <v>229</v>
      </c>
      <c r="B122" s="21" t="s">
        <v>97</v>
      </c>
      <c r="C122" s="160" t="str">
        <f t="shared" si="28"/>
        <v>Indiana, Average Wage</v>
      </c>
      <c r="D122" s="21" t="s">
        <v>97</v>
      </c>
      <c r="E122" s="142">
        <v>39700</v>
      </c>
      <c r="F122" s="52">
        <v>40780</v>
      </c>
      <c r="G122" s="52">
        <v>42070</v>
      </c>
      <c r="H122" s="52">
        <v>43950</v>
      </c>
      <c r="I122" s="52">
        <v>46770</v>
      </c>
      <c r="J122" s="52">
        <v>50440</v>
      </c>
    </row>
    <row r="123" spans="1:10" hidden="1" x14ac:dyDescent="0.25">
      <c r="A123" s="21" t="s">
        <v>229</v>
      </c>
      <c r="B123" s="21" t="s">
        <v>102</v>
      </c>
      <c r="C123" s="160" t="str">
        <f t="shared" si="28"/>
        <v>Iowa, Average Wage</v>
      </c>
      <c r="D123" s="21" t="s">
        <v>102</v>
      </c>
      <c r="E123" s="142">
        <v>38820</v>
      </c>
      <c r="F123" s="52">
        <v>40240</v>
      </c>
      <c r="G123" s="52">
        <v>41840</v>
      </c>
      <c r="H123" s="52">
        <v>44730</v>
      </c>
      <c r="I123" s="52">
        <v>47330</v>
      </c>
      <c r="J123" s="52">
        <v>51140</v>
      </c>
    </row>
    <row r="124" spans="1:10" hidden="1" x14ac:dyDescent="0.25">
      <c r="A124" s="21" t="s">
        <v>229</v>
      </c>
      <c r="B124" s="21" t="s">
        <v>103</v>
      </c>
      <c r="C124" s="160" t="str">
        <f t="shared" si="28"/>
        <v>Kansas, Average Wage</v>
      </c>
      <c r="D124" s="21" t="s">
        <v>103</v>
      </c>
      <c r="E124" s="142">
        <v>40030</v>
      </c>
      <c r="F124" s="52">
        <v>41240</v>
      </c>
      <c r="G124" s="52">
        <v>42930</v>
      </c>
      <c r="H124" s="52">
        <v>44570</v>
      </c>
      <c r="I124" s="52">
        <v>46520</v>
      </c>
      <c r="J124" s="52">
        <v>49680</v>
      </c>
    </row>
    <row r="125" spans="1:10" hidden="1" x14ac:dyDescent="0.25">
      <c r="A125" s="21" t="s">
        <v>229</v>
      </c>
      <c r="B125" s="21" t="s">
        <v>114</v>
      </c>
      <c r="C125" s="160" t="str">
        <f t="shared" si="28"/>
        <v>Kentucky, Average Wage</v>
      </c>
      <c r="D125" s="21" t="s">
        <v>114</v>
      </c>
      <c r="E125" s="142">
        <v>38640</v>
      </c>
      <c r="F125" s="52">
        <v>39520</v>
      </c>
      <c r="G125" s="52">
        <v>40880</v>
      </c>
      <c r="H125" s="52">
        <v>42410</v>
      </c>
      <c r="I125" s="52">
        <v>44020</v>
      </c>
      <c r="J125" s="52">
        <v>48170</v>
      </c>
    </row>
    <row r="126" spans="1:10" hidden="1" x14ac:dyDescent="0.25">
      <c r="A126" s="21" t="s">
        <v>229</v>
      </c>
      <c r="B126" s="21" t="s">
        <v>115</v>
      </c>
      <c r="C126" s="160" t="str">
        <f t="shared" si="28"/>
        <v>Louisiana, Average Wage</v>
      </c>
      <c r="D126" s="21" t="s">
        <v>115</v>
      </c>
      <c r="E126" s="142">
        <v>38780</v>
      </c>
      <c r="F126" s="52">
        <v>39510</v>
      </c>
      <c r="G126" s="52">
        <v>40810</v>
      </c>
      <c r="H126" s="52">
        <v>41590</v>
      </c>
      <c r="I126" s="52">
        <v>44170</v>
      </c>
      <c r="J126" s="52">
        <v>47740</v>
      </c>
    </row>
    <row r="127" spans="1:10" hidden="1" x14ac:dyDescent="0.25">
      <c r="A127" s="21" t="s">
        <v>229</v>
      </c>
      <c r="B127" s="21" t="s">
        <v>83</v>
      </c>
      <c r="C127" s="160" t="str">
        <f t="shared" si="28"/>
        <v>Maine, Average Wage</v>
      </c>
      <c r="D127" s="21" t="s">
        <v>83</v>
      </c>
      <c r="E127" s="142">
        <v>40190</v>
      </c>
      <c r="F127" s="52">
        <v>41440</v>
      </c>
      <c r="G127" s="52">
        <v>43260</v>
      </c>
      <c r="H127" s="52">
        <v>45300</v>
      </c>
      <c r="I127" s="52">
        <v>48470</v>
      </c>
      <c r="J127" s="52">
        <v>53230</v>
      </c>
    </row>
    <row r="128" spans="1:10" hidden="1" x14ac:dyDescent="0.25">
      <c r="A128" s="21" t="s">
        <v>229</v>
      </c>
      <c r="B128" s="21" t="s">
        <v>91</v>
      </c>
      <c r="C128" s="160" t="str">
        <f t="shared" si="28"/>
        <v>Maryland, Average Wage</v>
      </c>
      <c r="D128" s="21" t="s">
        <v>91</v>
      </c>
      <c r="E128" s="142">
        <v>51860</v>
      </c>
      <c r="F128" s="52">
        <v>52850</v>
      </c>
      <c r="G128" s="52">
        <v>54630</v>
      </c>
      <c r="H128" s="52">
        <v>57270</v>
      </c>
      <c r="I128" s="52">
        <v>60230</v>
      </c>
      <c r="J128" s="52">
        <v>65900</v>
      </c>
    </row>
    <row r="129" spans="1:10" hidden="1" x14ac:dyDescent="0.25">
      <c r="A129" s="21" t="s">
        <v>229</v>
      </c>
      <c r="B129" s="21" t="s">
        <v>84</v>
      </c>
      <c r="C129" s="160" t="str">
        <f t="shared" si="28"/>
        <v>Massachusetts, Average Wage</v>
      </c>
      <c r="D129" s="21" t="s">
        <v>84</v>
      </c>
      <c r="E129" s="142">
        <v>54740</v>
      </c>
      <c r="F129" s="52">
        <v>56410</v>
      </c>
      <c r="G129" s="52">
        <v>59010</v>
      </c>
      <c r="H129" s="52">
        <v>62110</v>
      </c>
      <c r="I129" s="52">
        <v>65680</v>
      </c>
      <c r="J129" s="52">
        <v>72940</v>
      </c>
    </row>
    <row r="130" spans="1:10" hidden="1" x14ac:dyDescent="0.25">
      <c r="A130" s="21" t="s">
        <v>229</v>
      </c>
      <c r="B130" s="21" t="s">
        <v>98</v>
      </c>
      <c r="C130" s="160" t="str">
        <f t="shared" si="28"/>
        <v>Michigan, Average Wage</v>
      </c>
      <c r="D130" s="21" t="s">
        <v>98</v>
      </c>
      <c r="E130" s="142">
        <v>43700</v>
      </c>
      <c r="F130" s="52">
        <v>44540</v>
      </c>
      <c r="G130" s="52">
        <v>46310</v>
      </c>
      <c r="H130" s="52">
        <v>48300</v>
      </c>
      <c r="I130" s="52">
        <v>50780</v>
      </c>
      <c r="J130" s="52">
        <v>55160</v>
      </c>
    </row>
    <row r="131" spans="1:10" hidden="1" x14ac:dyDescent="0.25">
      <c r="A131" s="21" t="s">
        <v>229</v>
      </c>
      <c r="B131" s="21" t="s">
        <v>104</v>
      </c>
      <c r="C131" s="160" t="str">
        <f t="shared" si="28"/>
        <v>Minnesota, Average Wage</v>
      </c>
      <c r="D131" s="21" t="s">
        <v>104</v>
      </c>
      <c r="E131" s="142">
        <v>46150</v>
      </c>
      <c r="F131" s="52">
        <v>47370</v>
      </c>
      <c r="G131" s="52">
        <v>49740</v>
      </c>
      <c r="H131" s="52">
        <v>52730</v>
      </c>
      <c r="I131" s="52">
        <v>55890</v>
      </c>
      <c r="J131" s="52">
        <v>60480</v>
      </c>
    </row>
    <row r="132" spans="1:10" hidden="1" x14ac:dyDescent="0.25">
      <c r="A132" s="21" t="s">
        <v>229</v>
      </c>
      <c r="B132" s="21" t="s">
        <v>116</v>
      </c>
      <c r="C132" s="160" t="str">
        <f t="shared" si="28"/>
        <v>Mississippi, Average Wage</v>
      </c>
      <c r="D132" s="21" t="s">
        <v>116</v>
      </c>
      <c r="E132" s="142">
        <v>34770</v>
      </c>
      <c r="F132" s="52">
        <v>36070</v>
      </c>
      <c r="G132" s="52">
        <v>37620</v>
      </c>
      <c r="H132" s="52">
        <v>38910</v>
      </c>
      <c r="I132" s="52">
        <v>40090</v>
      </c>
      <c r="J132" s="52">
        <v>42700</v>
      </c>
    </row>
    <row r="133" spans="1:10" hidden="1" x14ac:dyDescent="0.25">
      <c r="A133" s="21" t="s">
        <v>229</v>
      </c>
      <c r="B133" s="21" t="s">
        <v>105</v>
      </c>
      <c r="C133" s="160" t="str">
        <f t="shared" si="28"/>
        <v>Missouri, Average Wage</v>
      </c>
      <c r="D133" s="21" t="s">
        <v>105</v>
      </c>
      <c r="E133" s="142">
        <v>40500</v>
      </c>
      <c r="F133" s="52">
        <v>42020</v>
      </c>
      <c r="G133" s="52">
        <v>43640</v>
      </c>
      <c r="H133" s="52">
        <v>45520</v>
      </c>
      <c r="I133" s="52">
        <v>47820</v>
      </c>
      <c r="J133" s="52">
        <v>51390</v>
      </c>
    </row>
    <row r="134" spans="1:10" hidden="1" x14ac:dyDescent="0.25">
      <c r="A134" s="21" t="s">
        <v>229</v>
      </c>
      <c r="B134" s="21" t="s">
        <v>130</v>
      </c>
      <c r="C134" s="160" t="str">
        <f t="shared" si="28"/>
        <v>Montana, Average Wage</v>
      </c>
      <c r="D134" s="21" t="s">
        <v>130</v>
      </c>
      <c r="E134" s="142">
        <v>36840</v>
      </c>
      <c r="F134" s="52">
        <v>39090</v>
      </c>
      <c r="G134" s="52">
        <v>40620</v>
      </c>
      <c r="H134" s="52">
        <v>42400</v>
      </c>
      <c r="I134" s="52">
        <v>45370</v>
      </c>
      <c r="J134" s="52">
        <v>49340</v>
      </c>
    </row>
    <row r="135" spans="1:10" hidden="1" x14ac:dyDescent="0.25">
      <c r="A135" s="21" t="s">
        <v>229</v>
      </c>
      <c r="B135" s="21" t="s">
        <v>106</v>
      </c>
      <c r="C135" s="160" t="str">
        <f t="shared" si="28"/>
        <v>Nebraska, Average Wage</v>
      </c>
      <c r="D135" s="21" t="s">
        <v>106</v>
      </c>
      <c r="E135" s="142">
        <v>39140</v>
      </c>
      <c r="F135" s="52">
        <v>40210</v>
      </c>
      <c r="G135" s="52">
        <v>42630</v>
      </c>
      <c r="H135" s="52">
        <v>45530</v>
      </c>
      <c r="I135" s="52">
        <v>48250</v>
      </c>
      <c r="J135" s="52">
        <v>52110</v>
      </c>
    </row>
    <row r="136" spans="1:10" hidden="1" x14ac:dyDescent="0.25">
      <c r="A136" s="21" t="s">
        <v>229</v>
      </c>
      <c r="B136" s="21" t="s">
        <v>137</v>
      </c>
      <c r="C136" s="160" t="str">
        <f t="shared" si="28"/>
        <v>Nevada, Average Wage</v>
      </c>
      <c r="D136" s="21" t="s">
        <v>137</v>
      </c>
      <c r="E136" s="142">
        <v>41860</v>
      </c>
      <c r="F136" s="52">
        <v>42220</v>
      </c>
      <c r="G136" s="52">
        <v>42800</v>
      </c>
      <c r="H136" s="52">
        <v>45040</v>
      </c>
      <c r="I136" s="52">
        <v>47210</v>
      </c>
      <c r="J136" s="52">
        <v>51080</v>
      </c>
    </row>
    <row r="137" spans="1:10" hidden="1" x14ac:dyDescent="0.25">
      <c r="A137" s="21" t="s">
        <v>229</v>
      </c>
      <c r="B137" s="21" t="s">
        <v>85</v>
      </c>
      <c r="C137" s="160" t="str">
        <f t="shared" si="28"/>
        <v>New Hampshire, Average Wage</v>
      </c>
      <c r="D137" s="21" t="s">
        <v>85</v>
      </c>
      <c r="E137" s="142">
        <v>45220</v>
      </c>
      <c r="F137" s="52">
        <v>46210</v>
      </c>
      <c r="G137" s="52">
        <v>48710</v>
      </c>
      <c r="H137" s="52">
        <v>51040</v>
      </c>
      <c r="I137" s="52">
        <v>53950</v>
      </c>
      <c r="J137" s="52">
        <v>59270</v>
      </c>
    </row>
    <row r="138" spans="1:10" hidden="1" x14ac:dyDescent="0.25">
      <c r="A138" s="21" t="s">
        <v>229</v>
      </c>
      <c r="B138" s="21" t="s">
        <v>92</v>
      </c>
      <c r="C138" s="160" t="str">
        <f t="shared" si="28"/>
        <v>New Jersey, Average Wage</v>
      </c>
      <c r="D138" s="21" t="s">
        <v>92</v>
      </c>
      <c r="E138" s="142">
        <v>51540</v>
      </c>
      <c r="F138" s="52">
        <v>52800</v>
      </c>
      <c r="G138" s="52">
        <v>54950</v>
      </c>
      <c r="H138" s="52">
        <v>56970</v>
      </c>
      <c r="I138" s="52">
        <v>59980</v>
      </c>
      <c r="J138" s="52">
        <v>67120</v>
      </c>
    </row>
    <row r="139" spans="1:10" hidden="1" x14ac:dyDescent="0.25">
      <c r="A139" s="21" t="s">
        <v>229</v>
      </c>
      <c r="B139" s="21" t="s">
        <v>124</v>
      </c>
      <c r="C139" s="160" t="str">
        <f t="shared" si="28"/>
        <v>New Mexico, Average Wage</v>
      </c>
      <c r="D139" s="21" t="s">
        <v>124</v>
      </c>
      <c r="E139" s="142">
        <v>40790</v>
      </c>
      <c r="F139" s="52">
        <v>41470</v>
      </c>
      <c r="G139" s="52">
        <v>43170</v>
      </c>
      <c r="H139" s="52">
        <v>44840</v>
      </c>
      <c r="I139" s="52">
        <v>47040</v>
      </c>
      <c r="J139" s="52">
        <v>51860</v>
      </c>
    </row>
    <row r="140" spans="1:10" hidden="1" x14ac:dyDescent="0.25">
      <c r="A140" s="21" t="s">
        <v>229</v>
      </c>
      <c r="B140" s="21" t="s">
        <v>93</v>
      </c>
      <c r="C140" s="160" t="str">
        <f t="shared" ref="C140:C159" si="29">CONCATENATE(B140,","," ",A140)</f>
        <v>New York, Average Wage</v>
      </c>
      <c r="D140" s="21" t="s">
        <v>93</v>
      </c>
      <c r="E140" s="142">
        <v>52810</v>
      </c>
      <c r="F140" s="52">
        <v>54580</v>
      </c>
      <c r="G140" s="52">
        <v>57030</v>
      </c>
      <c r="H140" s="52">
        <v>60100</v>
      </c>
      <c r="I140" s="52">
        <v>63970</v>
      </c>
      <c r="J140" s="52">
        <v>70460</v>
      </c>
    </row>
    <row r="141" spans="1:10" hidden="1" x14ac:dyDescent="0.25">
      <c r="A141" s="21" t="s">
        <v>229</v>
      </c>
      <c r="B141" s="21" t="s">
        <v>117</v>
      </c>
      <c r="C141" s="160" t="str">
        <f t="shared" si="29"/>
        <v>North Carolina, Average Wage</v>
      </c>
      <c r="D141" s="21" t="s">
        <v>117</v>
      </c>
      <c r="E141" s="142">
        <v>41250</v>
      </c>
      <c r="F141" s="52">
        <v>42420</v>
      </c>
      <c r="G141" s="52">
        <v>44170</v>
      </c>
      <c r="H141" s="52">
        <v>46080</v>
      </c>
      <c r="I141" s="52">
        <v>48550</v>
      </c>
      <c r="J141" s="52">
        <v>53100</v>
      </c>
    </row>
    <row r="142" spans="1:10" hidden="1" x14ac:dyDescent="0.25">
      <c r="A142" s="21" t="s">
        <v>229</v>
      </c>
      <c r="B142" s="21" t="s">
        <v>107</v>
      </c>
      <c r="C142" s="160" t="str">
        <f t="shared" si="29"/>
        <v>North Dakota, Average Wage</v>
      </c>
      <c r="D142" s="21" t="s">
        <v>107</v>
      </c>
      <c r="E142" s="142">
        <v>38870</v>
      </c>
      <c r="F142" s="52">
        <v>42410</v>
      </c>
      <c r="G142" s="52">
        <v>45660</v>
      </c>
      <c r="H142" s="52">
        <v>48130</v>
      </c>
      <c r="I142" s="52">
        <v>50430</v>
      </c>
      <c r="J142" s="52">
        <v>53380</v>
      </c>
    </row>
    <row r="143" spans="1:10" hidden="1" x14ac:dyDescent="0.25">
      <c r="A143" s="21" t="s">
        <v>229</v>
      </c>
      <c r="B143" s="21" t="s">
        <v>99</v>
      </c>
      <c r="C143" s="160" t="str">
        <f t="shared" si="29"/>
        <v>Ohio, Average Wage</v>
      </c>
      <c r="D143" s="21" t="s">
        <v>99</v>
      </c>
      <c r="E143" s="142">
        <v>41590</v>
      </c>
      <c r="F143" s="52">
        <v>43170</v>
      </c>
      <c r="G143" s="52">
        <v>44750</v>
      </c>
      <c r="H143" s="52">
        <v>46950</v>
      </c>
      <c r="I143" s="52">
        <v>49430</v>
      </c>
      <c r="J143" s="52">
        <v>53170</v>
      </c>
    </row>
    <row r="144" spans="1:10" hidden="1" x14ac:dyDescent="0.25">
      <c r="A144" s="21" t="s">
        <v>229</v>
      </c>
      <c r="B144" s="21" t="s">
        <v>125</v>
      </c>
      <c r="C144" s="160" t="str">
        <f t="shared" si="29"/>
        <v>Oklahoma, Average Wage</v>
      </c>
      <c r="D144" s="21" t="s">
        <v>125</v>
      </c>
      <c r="E144" s="142">
        <v>38190</v>
      </c>
      <c r="F144" s="52">
        <v>39940</v>
      </c>
      <c r="G144" s="52">
        <v>41820</v>
      </c>
      <c r="H144" s="52">
        <v>43340</v>
      </c>
      <c r="I144" s="52">
        <v>45620</v>
      </c>
      <c r="J144" s="52">
        <v>48360</v>
      </c>
    </row>
    <row r="145" spans="1:10" hidden="1" x14ac:dyDescent="0.25">
      <c r="A145" s="21" t="s">
        <v>229</v>
      </c>
      <c r="B145" s="21" t="s">
        <v>138</v>
      </c>
      <c r="C145" s="160" t="str">
        <f t="shared" si="29"/>
        <v>Oregon, Average Wage</v>
      </c>
      <c r="D145" s="21" t="s">
        <v>138</v>
      </c>
      <c r="E145" s="142">
        <v>44290</v>
      </c>
      <c r="F145" s="52">
        <v>45780</v>
      </c>
      <c r="G145" s="52">
        <v>48100</v>
      </c>
      <c r="H145" s="52">
        <v>51010</v>
      </c>
      <c r="I145" s="52">
        <v>53890</v>
      </c>
      <c r="J145" s="52">
        <v>59070</v>
      </c>
    </row>
    <row r="146" spans="1:10" hidden="1" x14ac:dyDescent="0.25">
      <c r="A146" s="21" t="s">
        <v>229</v>
      </c>
      <c r="B146" s="21" t="s">
        <v>94</v>
      </c>
      <c r="C146" s="160" t="str">
        <f t="shared" si="29"/>
        <v>Pennsylvania, Average Wage</v>
      </c>
      <c r="D146" s="21" t="s">
        <v>94</v>
      </c>
      <c r="E146" s="142">
        <v>44070</v>
      </c>
      <c r="F146" s="52">
        <v>45280</v>
      </c>
      <c r="G146" s="52">
        <v>46550</v>
      </c>
      <c r="H146" s="52">
        <v>48760</v>
      </c>
      <c r="I146" s="52">
        <v>51340</v>
      </c>
      <c r="J146" s="52">
        <v>55490</v>
      </c>
    </row>
    <row r="147" spans="1:10" hidden="1" x14ac:dyDescent="0.25">
      <c r="A147" s="21" t="s">
        <v>229</v>
      </c>
      <c r="B147" s="21" t="s">
        <v>86</v>
      </c>
      <c r="C147" s="160" t="str">
        <f t="shared" si="29"/>
        <v>Rhode Island, Average Wage</v>
      </c>
      <c r="D147" s="21" t="s">
        <v>86</v>
      </c>
      <c r="E147" s="142">
        <v>47390</v>
      </c>
      <c r="F147" s="52">
        <v>48820</v>
      </c>
      <c r="G147" s="52">
        <v>50780</v>
      </c>
      <c r="H147" s="52">
        <v>53110</v>
      </c>
      <c r="I147" s="52">
        <v>57220</v>
      </c>
      <c r="J147" s="52">
        <v>62120</v>
      </c>
    </row>
    <row r="148" spans="1:10" hidden="1" x14ac:dyDescent="0.25">
      <c r="A148" s="21" t="s">
        <v>229</v>
      </c>
      <c r="B148" s="21" t="s">
        <v>118</v>
      </c>
      <c r="C148" s="160" t="str">
        <f t="shared" si="29"/>
        <v>South Carolina, Average Wage</v>
      </c>
      <c r="D148" s="21" t="s">
        <v>118</v>
      </c>
      <c r="E148" s="142">
        <v>38560</v>
      </c>
      <c r="F148" s="52">
        <v>38990</v>
      </c>
      <c r="G148" s="52">
        <v>40580</v>
      </c>
      <c r="H148" s="52">
        <v>42240</v>
      </c>
      <c r="I148" s="52">
        <v>44380</v>
      </c>
      <c r="J148" s="52">
        <v>47490</v>
      </c>
    </row>
    <row r="149" spans="1:10" hidden="1" x14ac:dyDescent="0.25">
      <c r="A149" s="21" t="s">
        <v>229</v>
      </c>
      <c r="B149" s="21" t="s">
        <v>108</v>
      </c>
      <c r="C149" s="160" t="str">
        <f t="shared" si="29"/>
        <v>South Dakota, Average Wage</v>
      </c>
      <c r="D149" s="21" t="s">
        <v>108</v>
      </c>
      <c r="E149" s="142">
        <v>35390</v>
      </c>
      <c r="F149" s="52">
        <v>36530</v>
      </c>
      <c r="G149" s="52">
        <v>38820</v>
      </c>
      <c r="H149" s="52">
        <v>40770</v>
      </c>
      <c r="I149" s="52">
        <v>42920</v>
      </c>
      <c r="J149" s="52">
        <v>46810</v>
      </c>
    </row>
    <row r="150" spans="1:10" hidden="1" x14ac:dyDescent="0.25">
      <c r="A150" s="21" t="s">
        <v>229</v>
      </c>
      <c r="B150" s="21" t="s">
        <v>119</v>
      </c>
      <c r="C150" s="160" t="str">
        <f t="shared" si="29"/>
        <v>Tennessee, Average Wage</v>
      </c>
      <c r="D150" s="21" t="s">
        <v>119</v>
      </c>
      <c r="E150" s="142">
        <v>39130</v>
      </c>
      <c r="F150" s="52">
        <v>40200</v>
      </c>
      <c r="G150" s="52">
        <v>41300</v>
      </c>
      <c r="H150" s="52">
        <v>43550</v>
      </c>
      <c r="I150" s="52">
        <v>45650</v>
      </c>
      <c r="J150" s="52">
        <v>49330</v>
      </c>
    </row>
    <row r="151" spans="1:10" hidden="1" x14ac:dyDescent="0.25">
      <c r="A151" s="21" t="s">
        <v>229</v>
      </c>
      <c r="B151" s="21" t="s">
        <v>126</v>
      </c>
      <c r="C151" s="160" t="str">
        <f t="shared" si="29"/>
        <v>Texas, Average Wage</v>
      </c>
      <c r="D151" s="21" t="s">
        <v>126</v>
      </c>
      <c r="E151" s="142">
        <v>43090</v>
      </c>
      <c r="F151" s="52">
        <v>44400</v>
      </c>
      <c r="G151" s="52">
        <v>46560</v>
      </c>
      <c r="H151" s="52">
        <v>48700</v>
      </c>
      <c r="I151" s="52">
        <v>50490</v>
      </c>
      <c r="J151" s="52">
        <v>54230</v>
      </c>
    </row>
    <row r="152" spans="1:10" hidden="1" x14ac:dyDescent="0.25">
      <c r="A152" s="21" t="s">
        <v>229</v>
      </c>
      <c r="B152" s="21" t="s">
        <v>131</v>
      </c>
      <c r="C152" s="160" t="str">
        <f t="shared" si="29"/>
        <v>Utah, Average Wage</v>
      </c>
      <c r="D152" s="21" t="s">
        <v>131</v>
      </c>
      <c r="E152" s="142">
        <v>40950</v>
      </c>
      <c r="F152" s="52">
        <v>42740</v>
      </c>
      <c r="G152" s="52">
        <v>44130</v>
      </c>
      <c r="H152" s="52">
        <v>46460</v>
      </c>
      <c r="I152" s="52">
        <v>49420</v>
      </c>
      <c r="J152" s="52">
        <v>53400</v>
      </c>
    </row>
    <row r="153" spans="1:10" hidden="1" x14ac:dyDescent="0.25">
      <c r="A153" s="21" t="s">
        <v>229</v>
      </c>
      <c r="B153" s="21" t="s">
        <v>87</v>
      </c>
      <c r="C153" s="160" t="str">
        <f t="shared" si="29"/>
        <v>Vermont, Average Wage</v>
      </c>
      <c r="D153" s="21" t="s">
        <v>87</v>
      </c>
      <c r="E153" s="142">
        <v>43080</v>
      </c>
      <c r="F153" s="52">
        <v>44060</v>
      </c>
      <c r="G153" s="52">
        <v>46060</v>
      </c>
      <c r="H153" s="52">
        <v>48840</v>
      </c>
      <c r="I153" s="52">
        <v>51120</v>
      </c>
      <c r="J153" s="52">
        <v>55450</v>
      </c>
    </row>
    <row r="154" spans="1:10" hidden="1" x14ac:dyDescent="0.25">
      <c r="A154" s="21" t="s">
        <v>229</v>
      </c>
      <c r="B154" s="21" t="s">
        <v>120</v>
      </c>
      <c r="C154" s="160" t="str">
        <f t="shared" si="29"/>
        <v>Virginia, Average Wage</v>
      </c>
      <c r="D154" s="21" t="s">
        <v>120</v>
      </c>
      <c r="E154" s="142">
        <v>48870</v>
      </c>
      <c r="F154" s="52">
        <v>50120</v>
      </c>
      <c r="G154" s="52">
        <v>51670</v>
      </c>
      <c r="H154" s="52">
        <v>53980</v>
      </c>
      <c r="I154" s="52">
        <v>56740</v>
      </c>
      <c r="J154" s="52">
        <v>62330</v>
      </c>
    </row>
    <row r="155" spans="1:10" hidden="1" x14ac:dyDescent="0.25">
      <c r="A155" s="21" t="s">
        <v>229</v>
      </c>
      <c r="B155" s="21" t="s">
        <v>139</v>
      </c>
      <c r="C155" s="160" t="str">
        <f t="shared" si="29"/>
        <v>Washington, Average Wage</v>
      </c>
      <c r="D155" s="21" t="s">
        <v>139</v>
      </c>
      <c r="E155" s="142">
        <v>50280</v>
      </c>
      <c r="F155" s="52">
        <v>52090</v>
      </c>
      <c r="G155" s="52">
        <v>54010</v>
      </c>
      <c r="H155" s="52">
        <v>57480</v>
      </c>
      <c r="I155" s="52">
        <v>62020</v>
      </c>
      <c r="J155" s="52">
        <v>68740</v>
      </c>
    </row>
    <row r="156" spans="1:10" hidden="1" x14ac:dyDescent="0.25">
      <c r="A156" s="21" t="s">
        <v>229</v>
      </c>
      <c r="B156" s="21" t="s">
        <v>121</v>
      </c>
      <c r="C156" s="160" t="str">
        <f t="shared" si="29"/>
        <v>West Virginia, Average Wage</v>
      </c>
      <c r="D156" s="21" t="s">
        <v>121</v>
      </c>
      <c r="E156" s="142">
        <v>36220</v>
      </c>
      <c r="F156" s="52">
        <v>37550</v>
      </c>
      <c r="G156" s="52">
        <v>39100</v>
      </c>
      <c r="H156" s="52">
        <v>41400</v>
      </c>
      <c r="I156" s="52">
        <v>43420</v>
      </c>
      <c r="J156" s="52">
        <v>46490</v>
      </c>
    </row>
    <row r="157" spans="1:10" hidden="1" x14ac:dyDescent="0.25">
      <c r="A157" s="21" t="s">
        <v>229</v>
      </c>
      <c r="B157" s="21" t="s">
        <v>100</v>
      </c>
      <c r="C157" s="160" t="str">
        <f t="shared" si="29"/>
        <v>Wisconsin, Average Wage</v>
      </c>
      <c r="D157" s="21" t="s">
        <v>100</v>
      </c>
      <c r="E157" s="142">
        <v>41420</v>
      </c>
      <c r="F157" s="52">
        <v>42310</v>
      </c>
      <c r="G157" s="52">
        <v>43930</v>
      </c>
      <c r="H157" s="52">
        <v>46270</v>
      </c>
      <c r="I157" s="52">
        <v>48850</v>
      </c>
      <c r="J157" s="52">
        <v>53120</v>
      </c>
    </row>
    <row r="158" spans="1:10" hidden="1" x14ac:dyDescent="0.25">
      <c r="A158" s="21" t="s">
        <v>229</v>
      </c>
      <c r="B158" s="21" t="s">
        <v>132</v>
      </c>
      <c r="C158" s="160" t="str">
        <f t="shared" si="29"/>
        <v>Wyoming, Average Wage</v>
      </c>
      <c r="D158" s="21" t="s">
        <v>132</v>
      </c>
      <c r="E158" s="142">
        <v>42510</v>
      </c>
      <c r="F158" s="52">
        <v>43770</v>
      </c>
      <c r="G158" s="52">
        <v>45850</v>
      </c>
      <c r="H158" s="52">
        <v>47650</v>
      </c>
      <c r="I158" s="52">
        <v>49760</v>
      </c>
      <c r="J158" s="52">
        <v>52110</v>
      </c>
    </row>
    <row r="159" spans="1:10" hidden="1" x14ac:dyDescent="0.25">
      <c r="A159" s="21" t="s">
        <v>229</v>
      </c>
      <c r="B159" s="21" t="s">
        <v>51</v>
      </c>
      <c r="C159" s="160" t="str">
        <f t="shared" si="29"/>
        <v>United States, Average Wage</v>
      </c>
      <c r="D159" s="21" t="s">
        <v>51</v>
      </c>
      <c r="E159" s="13">
        <v>45230</v>
      </c>
      <c r="F159" s="13">
        <v>46440</v>
      </c>
      <c r="G159" s="13">
        <v>48320</v>
      </c>
      <c r="H159" s="13">
        <v>50620</v>
      </c>
      <c r="I159" s="13">
        <v>53490</v>
      </c>
      <c r="J159" s="13">
        <v>58260</v>
      </c>
    </row>
  </sheetData>
  <autoFilter ref="A3:P107" xr:uid="{04A94362-5464-42A7-A011-176B993A2DC2}">
    <sortState xmlns:xlrd2="http://schemas.microsoft.com/office/spreadsheetml/2017/richdata2" ref="A4:P107">
      <sortCondition ref="B3:B107"/>
    </sortState>
  </autoFilter>
  <mergeCells count="1">
    <mergeCell ref="A2:C2"/>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DA18B-E87B-44E0-AC07-D51D1CF1DFAA}">
  <sheetPr>
    <tabColor theme="4"/>
  </sheetPr>
  <dimension ref="A1:R19"/>
  <sheetViews>
    <sheetView topLeftCell="A37" workbookViewId="0">
      <selection activeCell="N24" sqref="N24"/>
    </sheetView>
  </sheetViews>
  <sheetFormatPr defaultColWidth="8.85546875" defaultRowHeight="15" x14ac:dyDescent="0.25"/>
  <cols>
    <col min="1" max="16384" width="8.85546875" style="16"/>
  </cols>
  <sheetData>
    <row r="1" spans="1:1" ht="15.75" x14ac:dyDescent="0.25">
      <c r="A1" s="15" t="s">
        <v>450</v>
      </c>
    </row>
    <row r="19" spans="18:18" x14ac:dyDescent="0.25">
      <c r="R19" s="16" t="s">
        <v>451</v>
      </c>
    </row>
  </sheetData>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A4882-35AA-49E8-8BC8-706CD6CF0093}">
  <sheetPr>
    <tabColor theme="4" tint="-0.499984740745262"/>
  </sheetPr>
  <dimension ref="A1:I112"/>
  <sheetViews>
    <sheetView workbookViewId="0">
      <selection activeCell="F25" sqref="F25"/>
    </sheetView>
  </sheetViews>
  <sheetFormatPr defaultColWidth="8.85546875" defaultRowHeight="15" x14ac:dyDescent="0.25"/>
  <cols>
    <col min="1" max="1" width="23" style="16" customWidth="1"/>
    <col min="2" max="2" width="20.42578125" style="16" customWidth="1"/>
    <col min="3" max="3" width="16.7109375" style="16" customWidth="1"/>
    <col min="4" max="5" width="14.7109375" style="16" customWidth="1"/>
    <col min="6" max="6" width="13.42578125" style="16" customWidth="1"/>
    <col min="7" max="7" width="14.42578125" style="16" customWidth="1"/>
    <col min="8" max="9" width="16.7109375" style="16" customWidth="1"/>
    <col min="10" max="16384" width="8.85546875" style="16"/>
  </cols>
  <sheetData>
    <row r="1" spans="1:8" ht="15.75" x14ac:dyDescent="0.25">
      <c r="A1" s="15" t="s">
        <v>452</v>
      </c>
    </row>
    <row r="2" spans="1:8" x14ac:dyDescent="0.25">
      <c r="A2" s="17" t="s">
        <v>453</v>
      </c>
    </row>
    <row r="3" spans="1:8" x14ac:dyDescent="0.25">
      <c r="A3" s="16" t="s">
        <v>454</v>
      </c>
    </row>
    <row r="5" spans="1:8" x14ac:dyDescent="0.25">
      <c r="A5" s="17" t="s">
        <v>455</v>
      </c>
    </row>
    <row r="6" spans="1:8" x14ac:dyDescent="0.25">
      <c r="A6" s="44" t="s">
        <v>456</v>
      </c>
    </row>
    <row r="7" spans="1:8" ht="15.75" thickBot="1" x14ac:dyDescent="0.3">
      <c r="A7" s="85" t="s">
        <v>457</v>
      </c>
    </row>
    <row r="8" spans="1:8" x14ac:dyDescent="0.25">
      <c r="A8" s="24" t="s">
        <v>458</v>
      </c>
      <c r="B8" s="25" t="s">
        <v>67</v>
      </c>
      <c r="C8" s="25" t="s">
        <v>459</v>
      </c>
      <c r="D8" s="25" t="s">
        <v>460</v>
      </c>
      <c r="E8" s="25" t="s">
        <v>461</v>
      </c>
      <c r="F8" s="25" t="s">
        <v>462</v>
      </c>
      <c r="G8" s="25" t="s">
        <v>463</v>
      </c>
      <c r="H8" s="26" t="s">
        <v>464</v>
      </c>
    </row>
    <row r="9" spans="1:8" x14ac:dyDescent="0.25">
      <c r="A9" s="8" t="s">
        <v>110</v>
      </c>
      <c r="B9" s="21">
        <v>9.0288691505000003</v>
      </c>
      <c r="C9" s="21">
        <v>14.539134017</v>
      </c>
      <c r="D9" s="21">
        <v>15.912337902000001</v>
      </c>
      <c r="E9" s="21">
        <v>1.0945505915</v>
      </c>
      <c r="F9" s="21">
        <v>13.647137102</v>
      </c>
      <c r="G9" s="21">
        <v>24.813603972999999</v>
      </c>
      <c r="H9" s="10">
        <v>20.579154128999999</v>
      </c>
    </row>
    <row r="10" spans="1:8" x14ac:dyDescent="0.25">
      <c r="A10" s="8" t="s">
        <v>134</v>
      </c>
      <c r="B10" s="21">
        <v>9.6197237133000009</v>
      </c>
      <c r="C10" s="21">
        <v>12.700960878</v>
      </c>
      <c r="D10" s="21">
        <v>9.2909398035000006</v>
      </c>
      <c r="E10" s="21">
        <v>15.077336533</v>
      </c>
      <c r="F10" s="21">
        <v>16.36686894</v>
      </c>
      <c r="G10" s="21">
        <v>8.8712019450999993</v>
      </c>
      <c r="H10" s="10">
        <v>18.371135042999999</v>
      </c>
    </row>
    <row r="11" spans="1:8" x14ac:dyDescent="0.25">
      <c r="A11" s="8" t="s">
        <v>123</v>
      </c>
      <c r="B11" s="21">
        <v>8.1506079904999993</v>
      </c>
      <c r="C11" s="21">
        <v>12.637797918</v>
      </c>
      <c r="D11" s="21">
        <v>9.6887506656000006</v>
      </c>
      <c r="E11" s="21">
        <v>9.6770373015000004</v>
      </c>
      <c r="F11" s="21">
        <v>11.424378884999999</v>
      </c>
      <c r="G11" s="21">
        <v>15.693309235999999</v>
      </c>
      <c r="H11" s="10">
        <v>14.832957069000001</v>
      </c>
    </row>
    <row r="12" spans="1:8" x14ac:dyDescent="0.25">
      <c r="A12" s="8" t="s">
        <v>111</v>
      </c>
      <c r="B12" s="21">
        <v>9.7504498579999996</v>
      </c>
      <c r="C12" s="21">
        <v>13.071295901999999</v>
      </c>
      <c r="D12" s="21">
        <v>20.498831198000001</v>
      </c>
      <c r="E12" s="21">
        <v>16.530443721000001</v>
      </c>
      <c r="F12" s="21">
        <v>8.3944304230999993</v>
      </c>
      <c r="G12" s="21">
        <v>22.113558971</v>
      </c>
      <c r="H12" s="10">
        <v>25.016578967000001</v>
      </c>
    </row>
    <row r="13" spans="1:8" x14ac:dyDescent="0.25">
      <c r="A13" s="8" t="s">
        <v>135</v>
      </c>
      <c r="B13" s="21">
        <v>5.6484292112999999</v>
      </c>
      <c r="C13" s="21">
        <v>9.6572913843000006</v>
      </c>
      <c r="D13" s="21">
        <v>12.751825669</v>
      </c>
      <c r="E13" s="21">
        <v>6.9519907079000003</v>
      </c>
      <c r="F13" s="21">
        <v>8.4763603101000005</v>
      </c>
      <c r="G13" s="21">
        <v>8.5137218764</v>
      </c>
      <c r="H13" s="10">
        <v>13.832376194</v>
      </c>
    </row>
    <row r="14" spans="1:8" x14ac:dyDescent="0.25">
      <c r="A14" s="8" t="s">
        <v>128</v>
      </c>
      <c r="B14" s="21">
        <v>7.8561601212000003</v>
      </c>
      <c r="C14" s="21">
        <v>10.5182854</v>
      </c>
      <c r="D14" s="21">
        <v>12.291632270999999</v>
      </c>
      <c r="E14" s="21">
        <v>2.1916955912999998</v>
      </c>
      <c r="F14" s="21">
        <v>7.9353793139000004</v>
      </c>
      <c r="G14" s="21">
        <v>17.292970609000001</v>
      </c>
      <c r="H14" s="10">
        <v>15.71300418</v>
      </c>
    </row>
    <row r="15" spans="1:8" x14ac:dyDescent="0.25">
      <c r="A15" s="8" t="s">
        <v>82</v>
      </c>
      <c r="B15" s="21">
        <v>5.1523833260999998</v>
      </c>
      <c r="C15" s="21">
        <v>9.1042631605000004</v>
      </c>
      <c r="D15" s="21">
        <v>3.6524027713999998</v>
      </c>
      <c r="E15" s="21">
        <v>6.0204418542999996</v>
      </c>
      <c r="F15" s="21">
        <v>9.2990238335999997</v>
      </c>
      <c r="G15" s="21">
        <v>5.2857092675999997</v>
      </c>
      <c r="H15" s="10">
        <v>16.035691469</v>
      </c>
    </row>
    <row r="16" spans="1:8" x14ac:dyDescent="0.25">
      <c r="A16" s="8" t="s">
        <v>89</v>
      </c>
      <c r="B16" s="21">
        <v>5.6612886589000002</v>
      </c>
      <c r="C16" s="21">
        <v>7.2295803713</v>
      </c>
      <c r="D16" s="21">
        <v>22.918104799000002</v>
      </c>
      <c r="E16" s="21">
        <v>1.4675075905999999</v>
      </c>
      <c r="F16" s="21">
        <v>7.2131338742000004</v>
      </c>
      <c r="G16" s="21">
        <v>9.4176091244000002</v>
      </c>
      <c r="H16" s="10">
        <v>20.809505830999999</v>
      </c>
    </row>
    <row r="17" spans="1:8" x14ac:dyDescent="0.25">
      <c r="A17" s="8" t="s">
        <v>90</v>
      </c>
      <c r="B17" s="21">
        <v>3.4564610868000001</v>
      </c>
      <c r="C17" s="21">
        <v>7.0946649158000001</v>
      </c>
      <c r="D17" s="21">
        <v>13.533149554</v>
      </c>
      <c r="E17" s="21">
        <v>2.9857393839999999</v>
      </c>
      <c r="F17" s="21">
        <v>15.202086832999999</v>
      </c>
      <c r="G17" s="21">
        <v>7.0715799174000002</v>
      </c>
      <c r="H17" s="10">
        <v>14.955656919000001</v>
      </c>
    </row>
    <row r="18" spans="1:8" x14ac:dyDescent="0.25">
      <c r="A18" s="8" t="s">
        <v>113</v>
      </c>
      <c r="B18" s="21">
        <v>12.98248806</v>
      </c>
      <c r="C18" s="21">
        <v>17.638902214000002</v>
      </c>
      <c r="D18" s="21">
        <v>26.415160190000002</v>
      </c>
      <c r="E18" s="21">
        <v>6.1250303249</v>
      </c>
      <c r="F18" s="21">
        <v>16.624048440999999</v>
      </c>
      <c r="G18" s="21">
        <v>16.395680211999998</v>
      </c>
      <c r="H18" s="10">
        <v>24.180984788</v>
      </c>
    </row>
    <row r="19" spans="1:8" x14ac:dyDescent="0.25">
      <c r="A19" s="8" t="s">
        <v>136</v>
      </c>
      <c r="B19" s="21">
        <v>4.5657422972999999</v>
      </c>
      <c r="C19" s="21">
        <v>2.8768714478000001</v>
      </c>
      <c r="D19" s="21">
        <v>7.2539418109999998</v>
      </c>
      <c r="E19" s="21">
        <v>4.2670432028</v>
      </c>
      <c r="F19" s="21">
        <v>7.5221840074999999</v>
      </c>
      <c r="G19" s="21">
        <v>5.5181288251999998</v>
      </c>
      <c r="H19" s="10">
        <v>8.5769950587999997</v>
      </c>
    </row>
    <row r="20" spans="1:8" x14ac:dyDescent="0.25">
      <c r="A20" s="8" t="s">
        <v>129</v>
      </c>
      <c r="B20" s="21">
        <v>7.8984675097999997</v>
      </c>
      <c r="C20" s="21">
        <v>21.273459532</v>
      </c>
      <c r="D20" s="21">
        <v>14.841178886</v>
      </c>
      <c r="E20" s="21">
        <v>19.660509417</v>
      </c>
      <c r="F20" s="21">
        <v>11.718667387</v>
      </c>
      <c r="G20" s="21">
        <v>11.552987351000001</v>
      </c>
      <c r="H20" s="10">
        <v>15.914477665</v>
      </c>
    </row>
    <row r="21" spans="1:8" x14ac:dyDescent="0.25">
      <c r="A21" s="8" t="s">
        <v>96</v>
      </c>
      <c r="B21" s="21">
        <v>8.2955824261999993</v>
      </c>
      <c r="C21" s="21">
        <v>8.9222094800999994</v>
      </c>
      <c r="D21" s="21">
        <v>29.359972078999999</v>
      </c>
      <c r="E21" s="21">
        <v>5.0058010962999999</v>
      </c>
      <c r="F21" s="21">
        <v>22.557676456999999</v>
      </c>
      <c r="G21" s="21">
        <v>15.546305330999999</v>
      </c>
      <c r="H21" s="10">
        <v>16.965175169999998</v>
      </c>
    </row>
    <row r="22" spans="1:8" x14ac:dyDescent="0.25">
      <c r="A22" s="8" t="s">
        <v>97</v>
      </c>
      <c r="B22" s="21">
        <v>6.9166590686999996</v>
      </c>
      <c r="C22" s="21">
        <v>13.747055892000001</v>
      </c>
      <c r="D22" s="21">
        <v>23.064120097</v>
      </c>
      <c r="E22" s="21">
        <v>13.617782669</v>
      </c>
      <c r="F22" s="21">
        <v>21.060375143000002</v>
      </c>
      <c r="G22" s="21">
        <v>18.949890222000001</v>
      </c>
      <c r="H22" s="10">
        <v>16.304710226000001</v>
      </c>
    </row>
    <row r="23" spans="1:8" x14ac:dyDescent="0.25">
      <c r="A23" s="8" t="s">
        <v>102</v>
      </c>
      <c r="B23" s="21">
        <v>4.9977699029</v>
      </c>
      <c r="C23" s="21">
        <v>10.463969133999999</v>
      </c>
      <c r="D23" s="21">
        <v>10.243310406000001</v>
      </c>
      <c r="E23" s="21">
        <v>6.3310583175000001</v>
      </c>
      <c r="F23" s="21">
        <v>47.398150960999999</v>
      </c>
      <c r="G23" s="21">
        <v>11.064362574</v>
      </c>
      <c r="H23" s="10">
        <v>15.675612225</v>
      </c>
    </row>
    <row r="24" spans="1:8" x14ac:dyDescent="0.25">
      <c r="A24" s="8" t="s">
        <v>103</v>
      </c>
      <c r="B24" s="21">
        <v>8.2489121465000004</v>
      </c>
      <c r="C24" s="21">
        <v>15.380466283000001</v>
      </c>
      <c r="D24" s="21">
        <v>18.812441625000002</v>
      </c>
      <c r="E24" s="21">
        <v>7.2893550037999999</v>
      </c>
      <c r="F24" s="21">
        <v>18.984338839999999</v>
      </c>
      <c r="G24" s="21">
        <v>19.354361240999999</v>
      </c>
      <c r="H24" s="10">
        <v>16.969279247999999</v>
      </c>
    </row>
    <row r="25" spans="1:8" x14ac:dyDescent="0.25">
      <c r="A25" s="8" t="s">
        <v>114</v>
      </c>
      <c r="B25" s="21">
        <v>8.5102810755</v>
      </c>
      <c r="C25" s="21">
        <v>10.019452995</v>
      </c>
      <c r="D25" s="21">
        <v>7.0282614782000001</v>
      </c>
      <c r="E25" s="21">
        <v>7.6811841161999999</v>
      </c>
      <c r="F25" s="21">
        <v>0.95693980879999996</v>
      </c>
      <c r="G25" s="21">
        <v>17.827519397</v>
      </c>
      <c r="H25" s="10">
        <v>11.054876066</v>
      </c>
    </row>
    <row r="26" spans="1:8" x14ac:dyDescent="0.25">
      <c r="A26" s="8" t="s">
        <v>115</v>
      </c>
      <c r="B26" s="21">
        <v>10.155203755</v>
      </c>
      <c r="C26" s="21">
        <v>13.193630453999999</v>
      </c>
      <c r="D26" s="21">
        <v>18.323043367</v>
      </c>
      <c r="E26" s="21">
        <v>16.145300710000001</v>
      </c>
      <c r="F26" s="21">
        <v>9.9213935511999995</v>
      </c>
      <c r="G26" s="21">
        <v>21.813269870999999</v>
      </c>
      <c r="H26" s="10">
        <v>13.017682955</v>
      </c>
    </row>
    <row r="27" spans="1:8" x14ac:dyDescent="0.25">
      <c r="A27" s="8" t="s">
        <v>83</v>
      </c>
      <c r="B27" s="21">
        <v>6.9538899089999999</v>
      </c>
      <c r="C27" s="21">
        <v>17.652345843999999</v>
      </c>
      <c r="D27" s="21">
        <v>14.533874876</v>
      </c>
      <c r="E27" s="21">
        <v>20.587554721</v>
      </c>
      <c r="F27" s="21">
        <v>24.045606131</v>
      </c>
      <c r="G27" s="21">
        <v>10.92567524</v>
      </c>
      <c r="H27" s="10">
        <v>21.467291872000001</v>
      </c>
    </row>
    <row r="28" spans="1:8" x14ac:dyDescent="0.25">
      <c r="A28" s="8" t="s">
        <v>91</v>
      </c>
      <c r="B28" s="21">
        <v>5.0779366593999997</v>
      </c>
      <c r="C28" s="21">
        <v>8.9551339796999994</v>
      </c>
      <c r="D28" s="21">
        <v>12.784697204</v>
      </c>
      <c r="E28" s="21">
        <v>5.6494054655000001</v>
      </c>
      <c r="F28" s="21">
        <v>9.7577062168000008</v>
      </c>
      <c r="G28" s="21">
        <v>9.7801968450000007</v>
      </c>
      <c r="H28" s="10">
        <v>27.601694966</v>
      </c>
    </row>
    <row r="29" spans="1:8" x14ac:dyDescent="0.25">
      <c r="A29" s="8" t="s">
        <v>84</v>
      </c>
      <c r="B29" s="21">
        <v>5.4238508890999997</v>
      </c>
      <c r="C29" s="21">
        <v>7.6218893142999997</v>
      </c>
      <c r="D29" s="21">
        <v>12.383718306</v>
      </c>
      <c r="E29" s="21">
        <v>3.6919440726000001</v>
      </c>
      <c r="F29" s="21">
        <v>5.6298447904</v>
      </c>
      <c r="G29" s="21">
        <v>14.776446385</v>
      </c>
      <c r="H29" s="10">
        <v>18.910957357000001</v>
      </c>
    </row>
    <row r="30" spans="1:8" x14ac:dyDescent="0.25">
      <c r="A30" s="8" t="s">
        <v>98</v>
      </c>
      <c r="B30" s="21">
        <v>6.5499179606000002</v>
      </c>
      <c r="C30" s="21">
        <v>10.823932405000001</v>
      </c>
      <c r="D30" s="21">
        <v>18.174345889000001</v>
      </c>
      <c r="E30" s="21">
        <v>6.0302750651999997</v>
      </c>
      <c r="F30" s="21">
        <v>13.245979703</v>
      </c>
      <c r="G30" s="21">
        <v>15.17510684</v>
      </c>
      <c r="H30" s="10">
        <v>18.063523787000001</v>
      </c>
    </row>
    <row r="31" spans="1:8" x14ac:dyDescent="0.25">
      <c r="A31" s="8" t="s">
        <v>104</v>
      </c>
      <c r="B31" s="21">
        <v>5.7102736992000001</v>
      </c>
      <c r="C31" s="21">
        <v>11.270262990999999</v>
      </c>
      <c r="D31" s="21">
        <v>4.7053258202999997</v>
      </c>
      <c r="E31" s="21">
        <v>5.6184282719</v>
      </c>
      <c r="F31" s="21">
        <v>8.6168423270000005</v>
      </c>
      <c r="G31" s="21">
        <v>17.286251930999999</v>
      </c>
      <c r="H31" s="10">
        <v>14.062722808</v>
      </c>
    </row>
    <row r="32" spans="1:8" x14ac:dyDescent="0.25">
      <c r="A32" s="8" t="s">
        <v>116</v>
      </c>
      <c r="B32" s="21">
        <v>10.273343359</v>
      </c>
      <c r="C32" s="21">
        <v>18.368327671999999</v>
      </c>
      <c r="D32" s="21">
        <v>14.522987762</v>
      </c>
      <c r="E32" s="21">
        <v>4.5211688332</v>
      </c>
      <c r="F32" s="21">
        <v>5.8258016468999996</v>
      </c>
      <c r="G32" s="21">
        <v>4.1229478907999999</v>
      </c>
      <c r="H32" s="10">
        <v>10.009692775</v>
      </c>
    </row>
    <row r="33" spans="1:8" x14ac:dyDescent="0.25">
      <c r="A33" s="8" t="s">
        <v>105</v>
      </c>
      <c r="B33" s="21">
        <v>9.5838902175000005</v>
      </c>
      <c r="C33" s="21">
        <v>16.276213730999999</v>
      </c>
      <c r="D33" s="21">
        <v>23.326137463999999</v>
      </c>
      <c r="E33" s="21">
        <v>4.2925834623999997</v>
      </c>
      <c r="F33" s="21">
        <v>17.211430372999999</v>
      </c>
      <c r="G33" s="21">
        <v>30.860624720000001</v>
      </c>
      <c r="H33" s="10">
        <v>20.094309183</v>
      </c>
    </row>
    <row r="34" spans="1:8" x14ac:dyDescent="0.25">
      <c r="A34" s="8" t="s">
        <v>130</v>
      </c>
      <c r="B34" s="21">
        <v>7.2375047233999998</v>
      </c>
      <c r="C34" s="21">
        <v>12.729140119</v>
      </c>
      <c r="D34" s="21">
        <v>9.0035506180000002</v>
      </c>
      <c r="E34" s="21">
        <v>11.499682726</v>
      </c>
      <c r="F34" s="21">
        <v>20.032329837999999</v>
      </c>
      <c r="G34" s="21">
        <v>10.932447225000001</v>
      </c>
      <c r="H34" s="10">
        <v>14.299059594999999</v>
      </c>
    </row>
    <row r="35" spans="1:8" x14ac:dyDescent="0.25">
      <c r="A35" s="8" t="s">
        <v>106</v>
      </c>
      <c r="B35" s="21">
        <v>6.6283358584999998</v>
      </c>
      <c r="C35" s="21">
        <v>22.138122307</v>
      </c>
      <c r="D35" s="21">
        <v>16.127541172000001</v>
      </c>
      <c r="E35" s="21">
        <v>1.5968466593999999</v>
      </c>
      <c r="F35" s="21">
        <v>3.5226873558</v>
      </c>
      <c r="G35" s="21">
        <v>13.495334864</v>
      </c>
      <c r="H35" s="10">
        <v>23.445855107</v>
      </c>
    </row>
    <row r="36" spans="1:8" x14ac:dyDescent="0.25">
      <c r="A36" s="8" t="s">
        <v>137</v>
      </c>
      <c r="B36" s="21">
        <v>10.522765139000001</v>
      </c>
      <c r="C36" s="21">
        <v>8.0792960291</v>
      </c>
      <c r="D36" s="21">
        <v>12.958994314</v>
      </c>
      <c r="E36" s="21">
        <v>8.9735684548000005</v>
      </c>
      <c r="F36" s="21">
        <v>4.8301510308999998</v>
      </c>
      <c r="G36" s="21">
        <v>8.2981702504000001</v>
      </c>
      <c r="H36" s="10">
        <v>20.273028607000001</v>
      </c>
    </row>
    <row r="37" spans="1:8" x14ac:dyDescent="0.25">
      <c r="A37" s="8" t="s">
        <v>85</v>
      </c>
      <c r="B37" s="21">
        <v>6.6531730725999996</v>
      </c>
      <c r="C37" s="21">
        <v>19.5132467</v>
      </c>
      <c r="D37" s="21">
        <v>5.3030299173</v>
      </c>
      <c r="E37" s="21">
        <v>0.49664308369999999</v>
      </c>
      <c r="F37" s="21">
        <v>9.1573546801999992</v>
      </c>
      <c r="G37" s="21">
        <v>25.828009099999999</v>
      </c>
      <c r="H37" s="10">
        <v>8.4743733332000009</v>
      </c>
    </row>
    <row r="38" spans="1:8" x14ac:dyDescent="0.25">
      <c r="A38" s="8" t="s">
        <v>92</v>
      </c>
      <c r="B38" s="21">
        <v>5.2432668958999997</v>
      </c>
      <c r="C38" s="21">
        <v>12.632629342</v>
      </c>
      <c r="D38" s="21">
        <v>7.9007761088999997</v>
      </c>
      <c r="E38" s="21">
        <v>6.5637207618</v>
      </c>
      <c r="F38" s="21">
        <v>8.7335846794999998</v>
      </c>
      <c r="G38" s="21">
        <v>8.0965400139000003</v>
      </c>
      <c r="H38" s="10">
        <v>18.646477511000001</v>
      </c>
    </row>
    <row r="39" spans="1:8" x14ac:dyDescent="0.25">
      <c r="A39" s="8" t="s">
        <v>124</v>
      </c>
      <c r="B39" s="21">
        <v>6.3139115585000001</v>
      </c>
      <c r="C39" s="21">
        <v>3.5771891525999999</v>
      </c>
      <c r="D39" s="21">
        <v>10.939228639</v>
      </c>
      <c r="E39" s="21">
        <v>3.4750814932999998</v>
      </c>
      <c r="F39" s="21">
        <v>15.004862918000001</v>
      </c>
      <c r="G39" s="21">
        <v>8.1723006213999998</v>
      </c>
      <c r="H39" s="10">
        <v>10.127907561000001</v>
      </c>
    </row>
    <row r="40" spans="1:8" x14ac:dyDescent="0.25">
      <c r="A40" s="8" t="s">
        <v>93</v>
      </c>
      <c r="B40" s="21">
        <v>5.3474444728000003</v>
      </c>
      <c r="C40" s="21">
        <v>8.3528211478000003</v>
      </c>
      <c r="D40" s="21">
        <v>8.8871955683999992</v>
      </c>
      <c r="E40" s="21">
        <v>7.8656598466999998</v>
      </c>
      <c r="F40" s="21">
        <v>12.475176799</v>
      </c>
      <c r="G40" s="21">
        <v>10.863326625999999</v>
      </c>
      <c r="H40" s="10">
        <v>15.147672074000001</v>
      </c>
    </row>
    <row r="41" spans="1:8" x14ac:dyDescent="0.25">
      <c r="A41" s="8" t="s">
        <v>117</v>
      </c>
      <c r="B41" s="21">
        <v>8.8712194315000001</v>
      </c>
      <c r="C41" s="21">
        <v>13.446447959</v>
      </c>
      <c r="D41" s="21">
        <v>6.6846322572999997</v>
      </c>
      <c r="E41" s="21">
        <v>6.8861462994</v>
      </c>
      <c r="F41" s="21">
        <v>15.437706854</v>
      </c>
      <c r="G41" s="21">
        <v>14.230585527000001</v>
      </c>
      <c r="H41" s="10">
        <v>17.708888774999998</v>
      </c>
    </row>
    <row r="42" spans="1:8" x14ac:dyDescent="0.25">
      <c r="A42" s="8" t="s">
        <v>107</v>
      </c>
      <c r="B42" s="21">
        <v>4.9321704097000003</v>
      </c>
      <c r="C42" s="21">
        <v>21.409847670000001</v>
      </c>
      <c r="D42" s="21">
        <v>13.753193966</v>
      </c>
      <c r="E42" s="21">
        <v>13.62255102</v>
      </c>
      <c r="F42" s="21">
        <v>9.9037737359999998</v>
      </c>
      <c r="G42" s="21">
        <v>9.7455690045000001</v>
      </c>
      <c r="H42" s="10">
        <v>20.17663014</v>
      </c>
    </row>
    <row r="43" spans="1:8" x14ac:dyDescent="0.25">
      <c r="A43" s="8" t="s">
        <v>99</v>
      </c>
      <c r="B43" s="21">
        <v>7.2126298624</v>
      </c>
      <c r="C43" s="21">
        <v>11.39912745</v>
      </c>
      <c r="D43" s="21">
        <v>16.123562438</v>
      </c>
      <c r="E43" s="21">
        <v>6.4884176543000001</v>
      </c>
      <c r="F43" s="21">
        <v>10.514512043</v>
      </c>
      <c r="G43" s="21">
        <v>7.2797058051999999</v>
      </c>
      <c r="H43" s="10">
        <v>17.643644941000002</v>
      </c>
    </row>
    <row r="44" spans="1:8" x14ac:dyDescent="0.25">
      <c r="A44" s="8" t="s">
        <v>125</v>
      </c>
      <c r="B44" s="21">
        <v>12.201797003999999</v>
      </c>
      <c r="C44" s="21">
        <v>22.914038553000001</v>
      </c>
      <c r="D44" s="21">
        <v>12.498365838</v>
      </c>
      <c r="E44" s="21">
        <v>11.796783978000001</v>
      </c>
      <c r="F44" s="21">
        <v>21.782540722</v>
      </c>
      <c r="G44" s="21">
        <v>16.131035820000001</v>
      </c>
      <c r="H44" s="10">
        <v>23.512444288000001</v>
      </c>
    </row>
    <row r="45" spans="1:8" x14ac:dyDescent="0.25">
      <c r="A45" s="8" t="s">
        <v>138</v>
      </c>
      <c r="B45" s="21">
        <v>6.4281513484000001</v>
      </c>
      <c r="C45" s="21">
        <v>18.016400183999998</v>
      </c>
      <c r="D45" s="21">
        <v>19.231598949999999</v>
      </c>
      <c r="E45" s="21">
        <v>7.1241600894000001</v>
      </c>
      <c r="F45" s="21">
        <v>10.932436871</v>
      </c>
      <c r="G45" s="21">
        <v>11.179222773999999</v>
      </c>
      <c r="H45" s="10">
        <v>17.991563138</v>
      </c>
    </row>
    <row r="46" spans="1:8" x14ac:dyDescent="0.25">
      <c r="A46" s="8" t="s">
        <v>94</v>
      </c>
      <c r="B46" s="21">
        <v>5.4846154601999997</v>
      </c>
      <c r="C46" s="21">
        <v>11.61055004</v>
      </c>
      <c r="D46" s="21">
        <v>12.608655402</v>
      </c>
      <c r="E46" s="21">
        <v>4.8709382165999999</v>
      </c>
      <c r="F46" s="21">
        <v>3.2248785299999998</v>
      </c>
      <c r="G46" s="21">
        <v>17.946176140999999</v>
      </c>
      <c r="H46" s="10">
        <v>12.700746124</v>
      </c>
    </row>
    <row r="47" spans="1:8" x14ac:dyDescent="0.25">
      <c r="A47" s="8" t="s">
        <v>86</v>
      </c>
      <c r="B47" s="21">
        <v>4.9322576179000004</v>
      </c>
      <c r="C47" s="21">
        <v>9.0136443184000008</v>
      </c>
      <c r="D47" s="21">
        <v>9.7240981146000003</v>
      </c>
      <c r="E47" s="21">
        <v>4.1248205701999998</v>
      </c>
      <c r="F47" s="21">
        <v>5.199788356</v>
      </c>
      <c r="G47" s="21">
        <v>10.820066240999999</v>
      </c>
      <c r="H47" s="10">
        <v>15.852003064</v>
      </c>
    </row>
    <row r="48" spans="1:8" x14ac:dyDescent="0.25">
      <c r="A48" s="8" t="s">
        <v>118</v>
      </c>
      <c r="B48" s="21">
        <v>9.6272233510999996</v>
      </c>
      <c r="C48" s="21">
        <v>15.179825299999999</v>
      </c>
      <c r="D48" s="21">
        <v>14.011481144999999</v>
      </c>
      <c r="E48" s="21">
        <v>1.7671236889999999</v>
      </c>
      <c r="F48" s="21">
        <v>17.238219113</v>
      </c>
      <c r="G48" s="21">
        <v>7.8241431290000003</v>
      </c>
      <c r="H48" s="10">
        <v>22.968619696000001</v>
      </c>
    </row>
    <row r="49" spans="1:9" x14ac:dyDescent="0.25">
      <c r="A49" s="8" t="s">
        <v>108</v>
      </c>
      <c r="B49" s="21">
        <v>6.7567936350000002</v>
      </c>
      <c r="C49" s="21">
        <v>9.9966688497000007</v>
      </c>
      <c r="D49" s="21">
        <v>11.663624768</v>
      </c>
      <c r="E49" s="21">
        <v>2.3523662969000001</v>
      </c>
      <c r="F49" s="21">
        <v>21.319518075000001</v>
      </c>
      <c r="G49" s="21">
        <v>29.139524558000002</v>
      </c>
      <c r="H49" s="10">
        <v>14.550931372000001</v>
      </c>
    </row>
    <row r="50" spans="1:9" x14ac:dyDescent="0.25">
      <c r="A50" s="8" t="s">
        <v>119</v>
      </c>
      <c r="B50" s="21">
        <v>10.239274571999999</v>
      </c>
      <c r="C50" s="21">
        <v>13.489880922999999</v>
      </c>
      <c r="D50" s="21">
        <v>29.418425739</v>
      </c>
      <c r="E50" s="21">
        <v>5.2711088968000004</v>
      </c>
      <c r="F50" s="21">
        <v>11.210901459</v>
      </c>
      <c r="G50" s="21">
        <v>18.760622592000001</v>
      </c>
      <c r="H50" s="10">
        <v>20.692912884999998</v>
      </c>
    </row>
    <row r="51" spans="1:9" x14ac:dyDescent="0.25">
      <c r="A51" s="8" t="s">
        <v>126</v>
      </c>
      <c r="B51" s="21">
        <v>10.211046931</v>
      </c>
      <c r="C51" s="21">
        <v>17.929864115000001</v>
      </c>
      <c r="D51" s="21">
        <v>21.908541508999999</v>
      </c>
      <c r="E51" s="21">
        <v>10.230188037</v>
      </c>
      <c r="F51" s="21">
        <v>14.621936254</v>
      </c>
      <c r="G51" s="21">
        <v>19.618882043999999</v>
      </c>
      <c r="H51" s="10">
        <v>22.550658496</v>
      </c>
    </row>
    <row r="52" spans="1:9" x14ac:dyDescent="0.25">
      <c r="A52" s="8" t="s">
        <v>131</v>
      </c>
      <c r="B52" s="21">
        <v>8.5702673031999996</v>
      </c>
      <c r="C52" s="21">
        <v>15.465316135</v>
      </c>
      <c r="D52" s="21">
        <v>14.582662150999999</v>
      </c>
      <c r="E52" s="21">
        <v>6.7260673189000002</v>
      </c>
      <c r="F52" s="21">
        <v>25.477609071</v>
      </c>
      <c r="G52" s="21">
        <v>12.143605866</v>
      </c>
      <c r="H52" s="10">
        <v>19.727114901</v>
      </c>
    </row>
    <row r="53" spans="1:9" x14ac:dyDescent="0.25">
      <c r="A53" s="8" t="s">
        <v>87</v>
      </c>
      <c r="B53" s="21">
        <v>5.6829323779000003</v>
      </c>
      <c r="C53" s="21">
        <v>8.3839745563000001</v>
      </c>
      <c r="D53" s="21">
        <v>3.0357647337999998</v>
      </c>
      <c r="E53" s="21">
        <v>20.772400036000001</v>
      </c>
      <c r="F53" s="21">
        <v>13.882769445999999</v>
      </c>
      <c r="G53" s="21">
        <v>22.787232714999998</v>
      </c>
      <c r="H53" s="10">
        <v>8.8314096572</v>
      </c>
    </row>
    <row r="54" spans="1:9" x14ac:dyDescent="0.25">
      <c r="A54" s="8" t="s">
        <v>120</v>
      </c>
      <c r="B54" s="21">
        <v>6.6599040096</v>
      </c>
      <c r="C54" s="21">
        <v>8.0087191017000006</v>
      </c>
      <c r="D54" s="21">
        <v>9.3811271546999997</v>
      </c>
      <c r="E54" s="21">
        <v>7.5003728690000004</v>
      </c>
      <c r="F54" s="21">
        <v>10.082236735</v>
      </c>
      <c r="G54" s="21">
        <v>10.949672959999999</v>
      </c>
      <c r="H54" s="10">
        <v>15.122756386000001</v>
      </c>
    </row>
    <row r="55" spans="1:9" x14ac:dyDescent="0.25">
      <c r="A55" s="8" t="s">
        <v>139</v>
      </c>
      <c r="B55" s="21">
        <v>7.0681173953999998</v>
      </c>
      <c r="C55" s="21">
        <v>11.184203624</v>
      </c>
      <c r="D55" s="21">
        <v>11.677203956</v>
      </c>
      <c r="E55" s="21">
        <v>4.2824049812</v>
      </c>
      <c r="F55" s="21">
        <v>12.351691294</v>
      </c>
      <c r="G55" s="21">
        <v>6.6613122067999999</v>
      </c>
      <c r="H55" s="10">
        <v>17.722858896999998</v>
      </c>
    </row>
    <row r="56" spans="1:9" x14ac:dyDescent="0.25">
      <c r="A56" s="8" t="s">
        <v>121</v>
      </c>
      <c r="B56" s="21">
        <v>9.9133050592000007</v>
      </c>
      <c r="C56" s="21">
        <v>11.109429217000001</v>
      </c>
      <c r="D56" s="21">
        <v>12.506803801</v>
      </c>
      <c r="E56" s="21">
        <v>10.586084870000001</v>
      </c>
      <c r="F56" s="21">
        <v>18.033874137000002</v>
      </c>
      <c r="G56" s="21">
        <v>10.425104323999999</v>
      </c>
      <c r="H56" s="10">
        <v>21.716425722</v>
      </c>
    </row>
    <row r="57" spans="1:9" x14ac:dyDescent="0.25">
      <c r="A57" s="8" t="s">
        <v>100</v>
      </c>
      <c r="B57" s="21">
        <v>5.9822525953000003</v>
      </c>
      <c r="C57" s="21">
        <v>14.153774156000001</v>
      </c>
      <c r="D57" s="21">
        <v>4.9139010738</v>
      </c>
      <c r="E57" s="21">
        <v>3.7718335328000001</v>
      </c>
      <c r="F57" s="21">
        <v>3.6849214777000001</v>
      </c>
      <c r="G57" s="21">
        <v>13.008180378</v>
      </c>
      <c r="H57" s="10">
        <v>13.716914849</v>
      </c>
    </row>
    <row r="58" spans="1:9" x14ac:dyDescent="0.25">
      <c r="A58" s="8" t="s">
        <v>132</v>
      </c>
      <c r="B58" s="21">
        <v>9.1655059734000002</v>
      </c>
      <c r="C58" s="21">
        <v>28.609065866000002</v>
      </c>
      <c r="D58" s="21">
        <v>8.6934000943999994</v>
      </c>
      <c r="E58" s="21">
        <v>20.731463170000001</v>
      </c>
      <c r="F58" s="21">
        <v>22.267414527</v>
      </c>
      <c r="G58" s="21">
        <v>13.021015223999999</v>
      </c>
      <c r="H58" s="10">
        <v>19.836998659999999</v>
      </c>
    </row>
    <row r="59" spans="1:9" ht="15.75" thickBot="1" x14ac:dyDescent="0.3">
      <c r="A59" s="11" t="s">
        <v>465</v>
      </c>
      <c r="B59" s="27">
        <v>7.5104233585999998</v>
      </c>
      <c r="C59" s="27">
        <v>12.70177383</v>
      </c>
      <c r="D59" s="27">
        <v>13.865982026999999</v>
      </c>
      <c r="E59" s="27">
        <v>6.8294965184</v>
      </c>
      <c r="F59" s="27">
        <v>11.688941066</v>
      </c>
      <c r="G59" s="27">
        <v>13.070946522</v>
      </c>
      <c r="H59" s="12">
        <v>17.289684307000002</v>
      </c>
    </row>
    <row r="60" spans="1:9" ht="15.75" thickBot="1" x14ac:dyDescent="0.3"/>
    <row r="61" spans="1:9" x14ac:dyDescent="0.25">
      <c r="A61" s="70" t="s">
        <v>466</v>
      </c>
      <c r="B61" s="25" t="s">
        <v>467</v>
      </c>
      <c r="C61" s="25" t="s">
        <v>67</v>
      </c>
      <c r="D61" s="25" t="s">
        <v>459</v>
      </c>
      <c r="E61" s="25" t="s">
        <v>460</v>
      </c>
      <c r="F61" s="25" t="s">
        <v>461</v>
      </c>
      <c r="G61" s="25" t="s">
        <v>462</v>
      </c>
      <c r="H61" s="25" t="s">
        <v>463</v>
      </c>
      <c r="I61" s="26" t="s">
        <v>464</v>
      </c>
    </row>
    <row r="62" spans="1:9" x14ac:dyDescent="0.25">
      <c r="A62" s="8" t="s">
        <v>110</v>
      </c>
      <c r="B62" s="23">
        <f>AVERAGE(C62:I62)</f>
        <v>0.14230683837857142</v>
      </c>
      <c r="C62" s="23">
        <f t="shared" ref="C62:I62" si="0">B9/100</f>
        <v>9.0288691505000004E-2</v>
      </c>
      <c r="D62" s="23">
        <f t="shared" si="0"/>
        <v>0.14539134016999999</v>
      </c>
      <c r="E62" s="23">
        <f t="shared" si="0"/>
        <v>0.15912337902000001</v>
      </c>
      <c r="F62" s="23">
        <f t="shared" si="0"/>
        <v>1.0945505915000001E-2</v>
      </c>
      <c r="G62" s="23">
        <f t="shared" si="0"/>
        <v>0.13647137102000001</v>
      </c>
      <c r="H62" s="23">
        <f t="shared" si="0"/>
        <v>0.24813603972999998</v>
      </c>
      <c r="I62" s="48">
        <f t="shared" si="0"/>
        <v>0.20579154128999999</v>
      </c>
    </row>
    <row r="63" spans="1:9" x14ac:dyDescent="0.25">
      <c r="A63" s="8" t="s">
        <v>134</v>
      </c>
      <c r="B63" s="23">
        <f t="shared" ref="B63:B112" si="1">AVERAGE(C63:I63)</f>
        <v>0.12899738122271426</v>
      </c>
      <c r="C63" s="23">
        <f t="shared" ref="C63:I112" si="2">B10/100</f>
        <v>9.6197237133000005E-2</v>
      </c>
      <c r="D63" s="23">
        <f t="shared" si="2"/>
        <v>0.12700960878000001</v>
      </c>
      <c r="E63" s="23">
        <f t="shared" si="2"/>
        <v>9.2909398035000007E-2</v>
      </c>
      <c r="F63" s="23">
        <f t="shared" si="2"/>
        <v>0.15077336532999999</v>
      </c>
      <c r="G63" s="23">
        <f t="shared" si="2"/>
        <v>0.16366868940000001</v>
      </c>
      <c r="H63" s="23">
        <f t="shared" si="2"/>
        <v>8.871201945099999E-2</v>
      </c>
      <c r="I63" s="48">
        <f t="shared" si="2"/>
        <v>0.18371135042999998</v>
      </c>
    </row>
    <row r="64" spans="1:9" x14ac:dyDescent="0.25">
      <c r="A64" s="8" t="s">
        <v>123</v>
      </c>
      <c r="B64" s="23">
        <f t="shared" si="1"/>
        <v>0.11729262723657143</v>
      </c>
      <c r="C64" s="23">
        <f t="shared" si="2"/>
        <v>8.1506079904999987E-2</v>
      </c>
      <c r="D64" s="23">
        <f t="shared" si="2"/>
        <v>0.12637797918000002</v>
      </c>
      <c r="E64" s="23">
        <f t="shared" si="2"/>
        <v>9.6887506656000003E-2</v>
      </c>
      <c r="F64" s="23">
        <f t="shared" si="2"/>
        <v>9.6770373015000008E-2</v>
      </c>
      <c r="G64" s="23">
        <f t="shared" si="2"/>
        <v>0.11424378885</v>
      </c>
      <c r="H64" s="23">
        <f t="shared" si="2"/>
        <v>0.15693309236</v>
      </c>
      <c r="I64" s="48">
        <f t="shared" si="2"/>
        <v>0.14832957069</v>
      </c>
    </row>
    <row r="65" spans="1:9" x14ac:dyDescent="0.25">
      <c r="A65" s="8" t="s">
        <v>111</v>
      </c>
      <c r="B65" s="23">
        <f t="shared" si="1"/>
        <v>0.1648222700572857</v>
      </c>
      <c r="C65" s="23">
        <f t="shared" si="2"/>
        <v>9.7504498580000001E-2</v>
      </c>
      <c r="D65" s="23">
        <f t="shared" si="2"/>
        <v>0.13071295901999999</v>
      </c>
      <c r="E65" s="23">
        <f t="shared" si="2"/>
        <v>0.20498831198</v>
      </c>
      <c r="F65" s="23">
        <f t="shared" si="2"/>
        <v>0.16530443721000002</v>
      </c>
      <c r="G65" s="23">
        <f t="shared" si="2"/>
        <v>8.3944304230999994E-2</v>
      </c>
      <c r="H65" s="23">
        <f t="shared" si="2"/>
        <v>0.22113558971</v>
      </c>
      <c r="I65" s="48">
        <f t="shared" si="2"/>
        <v>0.25016578967000003</v>
      </c>
    </row>
    <row r="66" spans="1:9" x14ac:dyDescent="0.25">
      <c r="A66" s="8" t="s">
        <v>135</v>
      </c>
      <c r="B66" s="23">
        <f t="shared" si="1"/>
        <v>9.4045707647142845E-2</v>
      </c>
      <c r="C66" s="23">
        <f t="shared" si="2"/>
        <v>5.6484292112999997E-2</v>
      </c>
      <c r="D66" s="23">
        <f t="shared" si="2"/>
        <v>9.6572913842999999E-2</v>
      </c>
      <c r="E66" s="23">
        <f t="shared" si="2"/>
        <v>0.12751825669</v>
      </c>
      <c r="F66" s="23">
        <f t="shared" si="2"/>
        <v>6.9519907079000007E-2</v>
      </c>
      <c r="G66" s="23">
        <f t="shared" si="2"/>
        <v>8.4763603101000007E-2</v>
      </c>
      <c r="H66" s="23">
        <f t="shared" si="2"/>
        <v>8.5137218764000003E-2</v>
      </c>
      <c r="I66" s="48">
        <f t="shared" si="2"/>
        <v>0.13832376194000001</v>
      </c>
    </row>
    <row r="67" spans="1:9" x14ac:dyDescent="0.25">
      <c r="A67" s="8" t="s">
        <v>128</v>
      </c>
      <c r="B67" s="23">
        <f t="shared" si="1"/>
        <v>0.10542732498057142</v>
      </c>
      <c r="C67" s="23">
        <f t="shared" si="2"/>
        <v>7.856160121200001E-2</v>
      </c>
      <c r="D67" s="23">
        <f t="shared" si="2"/>
        <v>0.10518285399999999</v>
      </c>
      <c r="E67" s="23">
        <f t="shared" si="2"/>
        <v>0.12291632271</v>
      </c>
      <c r="F67" s="23">
        <f t="shared" si="2"/>
        <v>2.1916955912999997E-2</v>
      </c>
      <c r="G67" s="23">
        <f t="shared" si="2"/>
        <v>7.9353793138999998E-2</v>
      </c>
      <c r="H67" s="23">
        <f t="shared" si="2"/>
        <v>0.17292970609000002</v>
      </c>
      <c r="I67" s="48">
        <f t="shared" si="2"/>
        <v>0.15713004180000001</v>
      </c>
    </row>
    <row r="68" spans="1:9" x14ac:dyDescent="0.25">
      <c r="A68" s="8" t="s">
        <v>82</v>
      </c>
      <c r="B68" s="23">
        <f t="shared" si="1"/>
        <v>7.7928450974999994E-2</v>
      </c>
      <c r="C68" s="23">
        <f t="shared" si="2"/>
        <v>5.1523833260999997E-2</v>
      </c>
      <c r="D68" s="23">
        <f t="shared" si="2"/>
        <v>9.1042631605000007E-2</v>
      </c>
      <c r="E68" s="23">
        <f t="shared" si="2"/>
        <v>3.6524027713999999E-2</v>
      </c>
      <c r="F68" s="23">
        <f t="shared" si="2"/>
        <v>6.0204418542999995E-2</v>
      </c>
      <c r="G68" s="23">
        <f t="shared" si="2"/>
        <v>9.2990238335999995E-2</v>
      </c>
      <c r="H68" s="23">
        <f t="shared" si="2"/>
        <v>5.2857092676E-2</v>
      </c>
      <c r="I68" s="48">
        <f t="shared" si="2"/>
        <v>0.16035691468999999</v>
      </c>
    </row>
    <row r="69" spans="1:9" x14ac:dyDescent="0.25">
      <c r="A69" s="8" t="s">
        <v>89</v>
      </c>
      <c r="B69" s="23">
        <f t="shared" si="1"/>
        <v>0.10673818607057142</v>
      </c>
      <c r="C69" s="23">
        <f t="shared" si="2"/>
        <v>5.6612886589000003E-2</v>
      </c>
      <c r="D69" s="23">
        <f t="shared" si="2"/>
        <v>7.2295803712999998E-2</v>
      </c>
      <c r="E69" s="23">
        <f t="shared" si="2"/>
        <v>0.22918104799000003</v>
      </c>
      <c r="F69" s="23">
        <f t="shared" si="2"/>
        <v>1.4675075906E-2</v>
      </c>
      <c r="G69" s="23">
        <f t="shared" si="2"/>
        <v>7.2131338742000006E-2</v>
      </c>
      <c r="H69" s="23">
        <f t="shared" si="2"/>
        <v>9.4176091244000004E-2</v>
      </c>
      <c r="I69" s="48">
        <f t="shared" si="2"/>
        <v>0.20809505831</v>
      </c>
    </row>
    <row r="70" spans="1:9" x14ac:dyDescent="0.25">
      <c r="A70" s="8" t="s">
        <v>90</v>
      </c>
      <c r="B70" s="23">
        <f t="shared" si="1"/>
        <v>9.1856198014285712E-2</v>
      </c>
      <c r="C70" s="23">
        <f t="shared" si="2"/>
        <v>3.4564610868000001E-2</v>
      </c>
      <c r="D70" s="23">
        <f t="shared" si="2"/>
        <v>7.0946649158000002E-2</v>
      </c>
      <c r="E70" s="23">
        <f t="shared" si="2"/>
        <v>0.13533149553999999</v>
      </c>
      <c r="F70" s="23">
        <f t="shared" si="2"/>
        <v>2.985739384E-2</v>
      </c>
      <c r="G70" s="23">
        <f t="shared" si="2"/>
        <v>0.15202086833</v>
      </c>
      <c r="H70" s="23">
        <f t="shared" si="2"/>
        <v>7.0715799174000005E-2</v>
      </c>
      <c r="I70" s="48">
        <f t="shared" si="2"/>
        <v>0.14955656919000002</v>
      </c>
    </row>
    <row r="71" spans="1:9" x14ac:dyDescent="0.25">
      <c r="A71" s="8" t="s">
        <v>113</v>
      </c>
      <c r="B71" s="23">
        <f t="shared" si="1"/>
        <v>0.17194613461414285</v>
      </c>
      <c r="C71" s="23">
        <f t="shared" si="2"/>
        <v>0.1298248806</v>
      </c>
      <c r="D71" s="23">
        <f t="shared" si="2"/>
        <v>0.17638902214000002</v>
      </c>
      <c r="E71" s="23">
        <f t="shared" si="2"/>
        <v>0.26415160190000003</v>
      </c>
      <c r="F71" s="23">
        <f t="shared" si="2"/>
        <v>6.1250303249E-2</v>
      </c>
      <c r="G71" s="23">
        <f t="shared" si="2"/>
        <v>0.16624048441</v>
      </c>
      <c r="H71" s="23">
        <f t="shared" si="2"/>
        <v>0.16395680211999999</v>
      </c>
      <c r="I71" s="48">
        <f t="shared" si="2"/>
        <v>0.24180984788000001</v>
      </c>
    </row>
    <row r="72" spans="1:9" x14ac:dyDescent="0.25">
      <c r="A72" s="8" t="s">
        <v>136</v>
      </c>
      <c r="B72" s="23">
        <f t="shared" si="1"/>
        <v>5.7972723786285707E-2</v>
      </c>
      <c r="C72" s="23">
        <f t="shared" si="2"/>
        <v>4.5657422972999996E-2</v>
      </c>
      <c r="D72" s="23">
        <f t="shared" si="2"/>
        <v>2.8768714478000001E-2</v>
      </c>
      <c r="E72" s="23">
        <f t="shared" si="2"/>
        <v>7.2539418110000004E-2</v>
      </c>
      <c r="F72" s="23">
        <f t="shared" si="2"/>
        <v>4.2670432027999999E-2</v>
      </c>
      <c r="G72" s="23">
        <f t="shared" si="2"/>
        <v>7.5221840075000004E-2</v>
      </c>
      <c r="H72" s="23">
        <f t="shared" si="2"/>
        <v>5.5181288251999999E-2</v>
      </c>
      <c r="I72" s="48">
        <f t="shared" si="2"/>
        <v>8.5769950587999993E-2</v>
      </c>
    </row>
    <row r="73" spans="1:9" x14ac:dyDescent="0.25">
      <c r="A73" s="8" t="s">
        <v>129</v>
      </c>
      <c r="B73" s="23">
        <f t="shared" si="1"/>
        <v>0.14694249678257143</v>
      </c>
      <c r="C73" s="23">
        <f t="shared" si="2"/>
        <v>7.8984675098000001E-2</v>
      </c>
      <c r="D73" s="23">
        <f t="shared" si="2"/>
        <v>0.21273459532</v>
      </c>
      <c r="E73" s="23">
        <f t="shared" si="2"/>
        <v>0.14841178886</v>
      </c>
      <c r="F73" s="23">
        <f t="shared" si="2"/>
        <v>0.19660509416999999</v>
      </c>
      <c r="G73" s="23">
        <f t="shared" si="2"/>
        <v>0.11718667386999999</v>
      </c>
      <c r="H73" s="23">
        <f t="shared" si="2"/>
        <v>0.11552987351000001</v>
      </c>
      <c r="I73" s="48">
        <f t="shared" si="2"/>
        <v>0.15914477664999999</v>
      </c>
    </row>
    <row r="74" spans="1:9" x14ac:dyDescent="0.25">
      <c r="A74" s="8" t="s">
        <v>96</v>
      </c>
      <c r="B74" s="23">
        <f t="shared" si="1"/>
        <v>0.15236103148514285</v>
      </c>
      <c r="C74" s="23">
        <f t="shared" si="2"/>
        <v>8.2955824261999989E-2</v>
      </c>
      <c r="D74" s="23">
        <f t="shared" si="2"/>
        <v>8.922209480099999E-2</v>
      </c>
      <c r="E74" s="23">
        <f t="shared" si="2"/>
        <v>0.29359972078999996</v>
      </c>
      <c r="F74" s="23">
        <f t="shared" si="2"/>
        <v>5.0058010962999999E-2</v>
      </c>
      <c r="G74" s="23">
        <f t="shared" si="2"/>
        <v>0.22557676457</v>
      </c>
      <c r="H74" s="23">
        <f t="shared" si="2"/>
        <v>0.15546305330999999</v>
      </c>
      <c r="I74" s="48">
        <f t="shared" si="2"/>
        <v>0.16965175169999999</v>
      </c>
    </row>
    <row r="75" spans="1:9" x14ac:dyDescent="0.25">
      <c r="A75" s="8" t="s">
        <v>97</v>
      </c>
      <c r="B75" s="23">
        <f t="shared" si="1"/>
        <v>0.16237227616814284</v>
      </c>
      <c r="C75" s="23">
        <f t="shared" si="2"/>
        <v>6.9166590686999999E-2</v>
      </c>
      <c r="D75" s="23">
        <f t="shared" si="2"/>
        <v>0.13747055892000001</v>
      </c>
      <c r="E75" s="23">
        <f t="shared" si="2"/>
        <v>0.23064120096999999</v>
      </c>
      <c r="F75" s="23">
        <f t="shared" si="2"/>
        <v>0.13617782669</v>
      </c>
      <c r="G75" s="23">
        <f t="shared" si="2"/>
        <v>0.21060375143000001</v>
      </c>
      <c r="H75" s="23">
        <f t="shared" si="2"/>
        <v>0.18949890222000002</v>
      </c>
      <c r="I75" s="48">
        <f t="shared" si="2"/>
        <v>0.16304710226000002</v>
      </c>
    </row>
    <row r="76" spans="1:9" x14ac:dyDescent="0.25">
      <c r="A76" s="8" t="s">
        <v>102</v>
      </c>
      <c r="B76" s="23">
        <f t="shared" si="1"/>
        <v>0.15167747645771426</v>
      </c>
      <c r="C76" s="23">
        <f t="shared" si="2"/>
        <v>4.9977699028999997E-2</v>
      </c>
      <c r="D76" s="23">
        <f t="shared" si="2"/>
        <v>0.10463969133999999</v>
      </c>
      <c r="E76" s="23">
        <f t="shared" si="2"/>
        <v>0.10243310406</v>
      </c>
      <c r="F76" s="23">
        <f t="shared" si="2"/>
        <v>6.3310583175000004E-2</v>
      </c>
      <c r="G76" s="23">
        <f t="shared" si="2"/>
        <v>0.47398150960999996</v>
      </c>
      <c r="H76" s="23">
        <f t="shared" si="2"/>
        <v>0.11064362574</v>
      </c>
      <c r="I76" s="48">
        <f t="shared" si="2"/>
        <v>0.15675612224999999</v>
      </c>
    </row>
    <row r="77" spans="1:9" x14ac:dyDescent="0.25">
      <c r="A77" s="8" t="s">
        <v>103</v>
      </c>
      <c r="B77" s="23">
        <f t="shared" si="1"/>
        <v>0.15005593483900001</v>
      </c>
      <c r="C77" s="23">
        <f t="shared" si="2"/>
        <v>8.2489121465000009E-2</v>
      </c>
      <c r="D77" s="23">
        <f t="shared" si="2"/>
        <v>0.15380466282999999</v>
      </c>
      <c r="E77" s="23">
        <f t="shared" si="2"/>
        <v>0.18812441625000001</v>
      </c>
      <c r="F77" s="23">
        <f t="shared" si="2"/>
        <v>7.2893550037999993E-2</v>
      </c>
      <c r="G77" s="23">
        <f t="shared" si="2"/>
        <v>0.18984338840000001</v>
      </c>
      <c r="H77" s="23">
        <f t="shared" si="2"/>
        <v>0.19354361240999998</v>
      </c>
      <c r="I77" s="48">
        <f t="shared" si="2"/>
        <v>0.16969279247999999</v>
      </c>
    </row>
    <row r="78" spans="1:9" x14ac:dyDescent="0.25">
      <c r="A78" s="8" t="s">
        <v>114</v>
      </c>
      <c r="B78" s="23">
        <f t="shared" si="1"/>
        <v>9.0112164195285699E-2</v>
      </c>
      <c r="C78" s="23">
        <f t="shared" si="2"/>
        <v>8.5102810754999994E-2</v>
      </c>
      <c r="D78" s="23">
        <f t="shared" si="2"/>
        <v>0.10019452995</v>
      </c>
      <c r="E78" s="23">
        <f t="shared" si="2"/>
        <v>7.0282614782E-2</v>
      </c>
      <c r="F78" s="23">
        <f t="shared" si="2"/>
        <v>7.6811841162000002E-2</v>
      </c>
      <c r="G78" s="23">
        <f t="shared" si="2"/>
        <v>9.5693980879999994E-3</v>
      </c>
      <c r="H78" s="23">
        <f t="shared" si="2"/>
        <v>0.17827519397</v>
      </c>
      <c r="I78" s="48">
        <f t="shared" si="2"/>
        <v>0.11054876066000001</v>
      </c>
    </row>
    <row r="79" spans="1:9" x14ac:dyDescent="0.25">
      <c r="A79" s="8" t="s">
        <v>115</v>
      </c>
      <c r="B79" s="23">
        <f t="shared" si="1"/>
        <v>0.146527892376</v>
      </c>
      <c r="C79" s="23">
        <f t="shared" si="2"/>
        <v>0.10155203755</v>
      </c>
      <c r="D79" s="23">
        <f t="shared" si="2"/>
        <v>0.13193630453999999</v>
      </c>
      <c r="E79" s="23">
        <f t="shared" si="2"/>
        <v>0.18323043367</v>
      </c>
      <c r="F79" s="23">
        <f t="shared" si="2"/>
        <v>0.16145300710000002</v>
      </c>
      <c r="G79" s="23">
        <f t="shared" si="2"/>
        <v>9.9213935512000001E-2</v>
      </c>
      <c r="H79" s="23">
        <f t="shared" si="2"/>
        <v>0.21813269870999999</v>
      </c>
      <c r="I79" s="48">
        <f t="shared" si="2"/>
        <v>0.13017682954999998</v>
      </c>
    </row>
    <row r="80" spans="1:9" x14ac:dyDescent="0.25">
      <c r="A80" s="8" t="s">
        <v>83</v>
      </c>
      <c r="B80" s="23">
        <f t="shared" si="1"/>
        <v>0.16595176941857143</v>
      </c>
      <c r="C80" s="23">
        <f t="shared" si="2"/>
        <v>6.9538899089999995E-2</v>
      </c>
      <c r="D80" s="23">
        <f t="shared" si="2"/>
        <v>0.17652345844</v>
      </c>
      <c r="E80" s="23">
        <f t="shared" si="2"/>
        <v>0.14533874876</v>
      </c>
      <c r="F80" s="23">
        <f t="shared" si="2"/>
        <v>0.20587554721000001</v>
      </c>
      <c r="G80" s="23">
        <f t="shared" si="2"/>
        <v>0.24045606131</v>
      </c>
      <c r="H80" s="23">
        <f t="shared" si="2"/>
        <v>0.1092567524</v>
      </c>
      <c r="I80" s="48">
        <f t="shared" si="2"/>
        <v>0.21467291871999999</v>
      </c>
    </row>
    <row r="81" spans="1:9" x14ac:dyDescent="0.25">
      <c r="A81" s="8" t="s">
        <v>91</v>
      </c>
      <c r="B81" s="23">
        <f t="shared" si="1"/>
        <v>0.11372395905200001</v>
      </c>
      <c r="C81" s="23">
        <f t="shared" si="2"/>
        <v>5.0779366593999994E-2</v>
      </c>
      <c r="D81" s="23">
        <f t="shared" si="2"/>
        <v>8.9551339796999987E-2</v>
      </c>
      <c r="E81" s="23">
        <f t="shared" si="2"/>
        <v>0.12784697204000001</v>
      </c>
      <c r="F81" s="23">
        <f t="shared" si="2"/>
        <v>5.6494054655000001E-2</v>
      </c>
      <c r="G81" s="23">
        <f t="shared" si="2"/>
        <v>9.7577062168000009E-2</v>
      </c>
      <c r="H81" s="23">
        <f t="shared" si="2"/>
        <v>9.7801968450000012E-2</v>
      </c>
      <c r="I81" s="48">
        <f t="shared" si="2"/>
        <v>0.27601694966000001</v>
      </c>
    </row>
    <row r="82" spans="1:9" x14ac:dyDescent="0.25">
      <c r="A82" s="8" t="s">
        <v>84</v>
      </c>
      <c r="B82" s="23">
        <f t="shared" si="1"/>
        <v>9.7769501592000013E-2</v>
      </c>
      <c r="C82" s="23">
        <f t="shared" si="2"/>
        <v>5.4238508890999994E-2</v>
      </c>
      <c r="D82" s="23">
        <f t="shared" si="2"/>
        <v>7.6218893142999997E-2</v>
      </c>
      <c r="E82" s="23">
        <f t="shared" si="2"/>
        <v>0.12383718306000001</v>
      </c>
      <c r="F82" s="23">
        <f t="shared" si="2"/>
        <v>3.6919440726000001E-2</v>
      </c>
      <c r="G82" s="23">
        <f t="shared" si="2"/>
        <v>5.6298447904000001E-2</v>
      </c>
      <c r="H82" s="23">
        <f t="shared" si="2"/>
        <v>0.14776446385</v>
      </c>
      <c r="I82" s="48">
        <f t="shared" si="2"/>
        <v>0.18910957357000002</v>
      </c>
    </row>
    <row r="83" spans="1:9" x14ac:dyDescent="0.25">
      <c r="A83" s="8" t="s">
        <v>98</v>
      </c>
      <c r="B83" s="23">
        <f t="shared" si="1"/>
        <v>0.12580440235685714</v>
      </c>
      <c r="C83" s="23">
        <f t="shared" si="2"/>
        <v>6.5499179606000005E-2</v>
      </c>
      <c r="D83" s="23">
        <f t="shared" si="2"/>
        <v>0.10823932405</v>
      </c>
      <c r="E83" s="23">
        <f t="shared" si="2"/>
        <v>0.18174345889000001</v>
      </c>
      <c r="F83" s="23">
        <f t="shared" si="2"/>
        <v>6.0302750651999998E-2</v>
      </c>
      <c r="G83" s="23">
        <f t="shared" si="2"/>
        <v>0.13245979702999999</v>
      </c>
      <c r="H83" s="23">
        <f t="shared" si="2"/>
        <v>0.15175106839999999</v>
      </c>
      <c r="I83" s="48">
        <f t="shared" si="2"/>
        <v>0.18063523787000002</v>
      </c>
    </row>
    <row r="84" spans="1:9" x14ac:dyDescent="0.25">
      <c r="A84" s="8" t="s">
        <v>104</v>
      </c>
      <c r="B84" s="23">
        <f t="shared" si="1"/>
        <v>9.6100154069142851E-2</v>
      </c>
      <c r="C84" s="23">
        <f t="shared" si="2"/>
        <v>5.7102736991999997E-2</v>
      </c>
      <c r="D84" s="23">
        <f t="shared" si="2"/>
        <v>0.11270262990999999</v>
      </c>
      <c r="E84" s="23">
        <f t="shared" si="2"/>
        <v>4.7053258202999999E-2</v>
      </c>
      <c r="F84" s="23">
        <f t="shared" si="2"/>
        <v>5.6184282719E-2</v>
      </c>
      <c r="G84" s="23">
        <f t="shared" si="2"/>
        <v>8.6168423270000002E-2</v>
      </c>
      <c r="H84" s="23">
        <f t="shared" si="2"/>
        <v>0.17286251930999999</v>
      </c>
      <c r="I84" s="48">
        <f t="shared" si="2"/>
        <v>0.14062722808</v>
      </c>
    </row>
    <row r="85" spans="1:9" x14ac:dyDescent="0.25">
      <c r="A85" s="8" t="s">
        <v>116</v>
      </c>
      <c r="B85" s="23">
        <f t="shared" si="1"/>
        <v>9.6634671341285713E-2</v>
      </c>
      <c r="C85" s="23">
        <f t="shared" si="2"/>
        <v>0.10273343359000001</v>
      </c>
      <c r="D85" s="23">
        <f t="shared" si="2"/>
        <v>0.18368327671999998</v>
      </c>
      <c r="E85" s="23">
        <f t="shared" si="2"/>
        <v>0.14522987762</v>
      </c>
      <c r="F85" s="23">
        <f t="shared" si="2"/>
        <v>4.5211688331999997E-2</v>
      </c>
      <c r="G85" s="23">
        <f t="shared" si="2"/>
        <v>5.8258016468999994E-2</v>
      </c>
      <c r="H85" s="23">
        <f t="shared" si="2"/>
        <v>4.1229478908000002E-2</v>
      </c>
      <c r="I85" s="48">
        <f t="shared" si="2"/>
        <v>0.10009692774999999</v>
      </c>
    </row>
    <row r="86" spans="1:9" x14ac:dyDescent="0.25">
      <c r="A86" s="8" t="s">
        <v>105</v>
      </c>
      <c r="B86" s="23">
        <f t="shared" si="1"/>
        <v>0.17377884164414284</v>
      </c>
      <c r="C86" s="23">
        <f t="shared" si="2"/>
        <v>9.5838902175000004E-2</v>
      </c>
      <c r="D86" s="23">
        <f t="shared" si="2"/>
        <v>0.16276213731</v>
      </c>
      <c r="E86" s="23">
        <f t="shared" si="2"/>
        <v>0.23326137463999999</v>
      </c>
      <c r="F86" s="23">
        <f t="shared" si="2"/>
        <v>4.2925834623999994E-2</v>
      </c>
      <c r="G86" s="23">
        <f t="shared" si="2"/>
        <v>0.17211430373</v>
      </c>
      <c r="H86" s="23">
        <f t="shared" si="2"/>
        <v>0.30860624720000002</v>
      </c>
      <c r="I86" s="48">
        <f t="shared" si="2"/>
        <v>0.20094309183</v>
      </c>
    </row>
    <row r="87" spans="1:9" x14ac:dyDescent="0.25">
      <c r="A87" s="8" t="s">
        <v>130</v>
      </c>
      <c r="B87" s="23">
        <f t="shared" si="1"/>
        <v>0.12247673549199999</v>
      </c>
      <c r="C87" s="23">
        <f t="shared" si="2"/>
        <v>7.2375047233999998E-2</v>
      </c>
      <c r="D87" s="23">
        <f t="shared" si="2"/>
        <v>0.12729140119000001</v>
      </c>
      <c r="E87" s="23">
        <f t="shared" si="2"/>
        <v>9.0035506180000002E-2</v>
      </c>
      <c r="F87" s="23">
        <f t="shared" si="2"/>
        <v>0.11499682725999999</v>
      </c>
      <c r="G87" s="23">
        <f t="shared" si="2"/>
        <v>0.20032329837999999</v>
      </c>
      <c r="H87" s="23">
        <f t="shared" si="2"/>
        <v>0.10932447225000001</v>
      </c>
      <c r="I87" s="48">
        <f t="shared" si="2"/>
        <v>0.14299059594999999</v>
      </c>
    </row>
    <row r="88" spans="1:9" x14ac:dyDescent="0.25">
      <c r="A88" s="8" t="s">
        <v>106</v>
      </c>
      <c r="B88" s="23">
        <f t="shared" si="1"/>
        <v>0.12422103331957143</v>
      </c>
      <c r="C88" s="23">
        <f t="shared" si="2"/>
        <v>6.6283358584999993E-2</v>
      </c>
      <c r="D88" s="23">
        <f t="shared" si="2"/>
        <v>0.22138122306999999</v>
      </c>
      <c r="E88" s="23">
        <f t="shared" si="2"/>
        <v>0.16127541172000001</v>
      </c>
      <c r="F88" s="23">
        <f t="shared" si="2"/>
        <v>1.5968466593999999E-2</v>
      </c>
      <c r="G88" s="23">
        <f t="shared" si="2"/>
        <v>3.5226873557999999E-2</v>
      </c>
      <c r="H88" s="23">
        <f t="shared" si="2"/>
        <v>0.13495334864</v>
      </c>
      <c r="I88" s="48">
        <f t="shared" si="2"/>
        <v>0.23445855106999999</v>
      </c>
    </row>
    <row r="89" spans="1:9" x14ac:dyDescent="0.25">
      <c r="A89" s="8" t="s">
        <v>137</v>
      </c>
      <c r="B89" s="23">
        <f t="shared" si="1"/>
        <v>0.10562281975028572</v>
      </c>
      <c r="C89" s="23">
        <f t="shared" si="2"/>
        <v>0.10522765139000001</v>
      </c>
      <c r="D89" s="23">
        <f t="shared" si="2"/>
        <v>8.0792960290999999E-2</v>
      </c>
      <c r="E89" s="23">
        <f t="shared" si="2"/>
        <v>0.12958994314</v>
      </c>
      <c r="F89" s="23">
        <f t="shared" si="2"/>
        <v>8.9735684548000003E-2</v>
      </c>
      <c r="G89" s="23">
        <f t="shared" si="2"/>
        <v>4.8301510308999998E-2</v>
      </c>
      <c r="H89" s="23">
        <f t="shared" si="2"/>
        <v>8.2981702503999999E-2</v>
      </c>
      <c r="I89" s="48">
        <f t="shared" si="2"/>
        <v>0.20273028607000002</v>
      </c>
    </row>
    <row r="90" spans="1:9" x14ac:dyDescent="0.25">
      <c r="A90" s="8" t="s">
        <v>85</v>
      </c>
      <c r="B90" s="23">
        <f t="shared" si="1"/>
        <v>0.10775118555285713</v>
      </c>
      <c r="C90" s="23">
        <f t="shared" si="2"/>
        <v>6.6531730725999993E-2</v>
      </c>
      <c r="D90" s="23">
        <f t="shared" si="2"/>
        <v>0.195132467</v>
      </c>
      <c r="E90" s="23">
        <f t="shared" si="2"/>
        <v>5.3030299172999999E-2</v>
      </c>
      <c r="F90" s="23">
        <f t="shared" si="2"/>
        <v>4.9664308369999997E-3</v>
      </c>
      <c r="G90" s="23">
        <f t="shared" si="2"/>
        <v>9.1573546801999986E-2</v>
      </c>
      <c r="H90" s="23">
        <f t="shared" si="2"/>
        <v>0.25828009099999999</v>
      </c>
      <c r="I90" s="48">
        <f t="shared" si="2"/>
        <v>8.4743733332000012E-2</v>
      </c>
    </row>
    <row r="91" spans="1:9" x14ac:dyDescent="0.25">
      <c r="A91" s="8" t="s">
        <v>92</v>
      </c>
      <c r="B91" s="23">
        <f t="shared" si="1"/>
        <v>9.6881421875714288E-2</v>
      </c>
      <c r="C91" s="23">
        <f t="shared" si="2"/>
        <v>5.2432668958999999E-2</v>
      </c>
      <c r="D91" s="23">
        <f t="shared" si="2"/>
        <v>0.12632629341999999</v>
      </c>
      <c r="E91" s="23">
        <f t="shared" si="2"/>
        <v>7.9007761088999998E-2</v>
      </c>
      <c r="F91" s="23">
        <f t="shared" si="2"/>
        <v>6.5637207618000001E-2</v>
      </c>
      <c r="G91" s="23">
        <f t="shared" si="2"/>
        <v>8.7335846795000005E-2</v>
      </c>
      <c r="H91" s="23">
        <f t="shared" si="2"/>
        <v>8.0965400138999999E-2</v>
      </c>
      <c r="I91" s="48">
        <f t="shared" si="2"/>
        <v>0.18646477511000001</v>
      </c>
    </row>
    <row r="92" spans="1:9" x14ac:dyDescent="0.25">
      <c r="A92" s="8" t="s">
        <v>124</v>
      </c>
      <c r="B92" s="23">
        <f t="shared" si="1"/>
        <v>8.2300688491142873E-2</v>
      </c>
      <c r="C92" s="23">
        <f t="shared" si="2"/>
        <v>6.3139115585000002E-2</v>
      </c>
      <c r="D92" s="23">
        <f t="shared" si="2"/>
        <v>3.5771891526000001E-2</v>
      </c>
      <c r="E92" s="23">
        <f t="shared" si="2"/>
        <v>0.10939228639</v>
      </c>
      <c r="F92" s="23">
        <f t="shared" si="2"/>
        <v>3.4750814933000002E-2</v>
      </c>
      <c r="G92" s="23">
        <f t="shared" si="2"/>
        <v>0.15004862918</v>
      </c>
      <c r="H92" s="23">
        <f t="shared" si="2"/>
        <v>8.1723006213999999E-2</v>
      </c>
      <c r="I92" s="48">
        <f t="shared" si="2"/>
        <v>0.10127907561000001</v>
      </c>
    </row>
    <row r="93" spans="1:9" x14ac:dyDescent="0.25">
      <c r="A93" s="8" t="s">
        <v>93</v>
      </c>
      <c r="B93" s="23">
        <f t="shared" si="1"/>
        <v>9.8484709335285706E-2</v>
      </c>
      <c r="C93" s="23">
        <f t="shared" si="2"/>
        <v>5.3474444728000003E-2</v>
      </c>
      <c r="D93" s="23">
        <f t="shared" si="2"/>
        <v>8.3528211478000006E-2</v>
      </c>
      <c r="E93" s="23">
        <f t="shared" si="2"/>
        <v>8.8871955683999998E-2</v>
      </c>
      <c r="F93" s="23">
        <f t="shared" si="2"/>
        <v>7.8656598467000002E-2</v>
      </c>
      <c r="G93" s="23">
        <f t="shared" si="2"/>
        <v>0.12475176799</v>
      </c>
      <c r="H93" s="23">
        <f t="shared" si="2"/>
        <v>0.10863326625999999</v>
      </c>
      <c r="I93" s="48">
        <f t="shared" si="2"/>
        <v>0.15147672074000001</v>
      </c>
    </row>
    <row r="94" spans="1:9" x14ac:dyDescent="0.25">
      <c r="A94" s="8" t="s">
        <v>117</v>
      </c>
      <c r="B94" s="23">
        <f t="shared" si="1"/>
        <v>0.11895089586171427</v>
      </c>
      <c r="C94" s="23">
        <f t="shared" si="2"/>
        <v>8.8712194315000006E-2</v>
      </c>
      <c r="D94" s="23">
        <f t="shared" si="2"/>
        <v>0.13446447958999999</v>
      </c>
      <c r="E94" s="23">
        <f t="shared" si="2"/>
        <v>6.6846322572999994E-2</v>
      </c>
      <c r="F94" s="23">
        <f t="shared" si="2"/>
        <v>6.8861462994000006E-2</v>
      </c>
      <c r="G94" s="23">
        <f t="shared" si="2"/>
        <v>0.15437706854</v>
      </c>
      <c r="H94" s="23">
        <f t="shared" si="2"/>
        <v>0.14230585527</v>
      </c>
      <c r="I94" s="48">
        <f t="shared" si="2"/>
        <v>0.17708888774999998</v>
      </c>
    </row>
    <row r="95" spans="1:9" x14ac:dyDescent="0.25">
      <c r="A95" s="8" t="s">
        <v>107</v>
      </c>
      <c r="B95" s="23">
        <f t="shared" si="1"/>
        <v>0.13363390849457144</v>
      </c>
      <c r="C95" s="23">
        <f t="shared" si="2"/>
        <v>4.9321704097000006E-2</v>
      </c>
      <c r="D95" s="23">
        <f t="shared" si="2"/>
        <v>0.21409847670000001</v>
      </c>
      <c r="E95" s="23">
        <f t="shared" si="2"/>
        <v>0.13753193965999999</v>
      </c>
      <c r="F95" s="23">
        <f t="shared" si="2"/>
        <v>0.13622551019999998</v>
      </c>
      <c r="G95" s="23">
        <f t="shared" si="2"/>
        <v>9.9037737360000003E-2</v>
      </c>
      <c r="H95" s="23">
        <f t="shared" si="2"/>
        <v>9.7455690045000001E-2</v>
      </c>
      <c r="I95" s="48">
        <f t="shared" si="2"/>
        <v>0.20176630140000001</v>
      </c>
    </row>
    <row r="96" spans="1:9" x14ac:dyDescent="0.25">
      <c r="A96" s="8" t="s">
        <v>99</v>
      </c>
      <c r="B96" s="23">
        <f t="shared" si="1"/>
        <v>0.10951657170557143</v>
      </c>
      <c r="C96" s="23">
        <f t="shared" si="2"/>
        <v>7.2126298623999996E-2</v>
      </c>
      <c r="D96" s="23">
        <f t="shared" si="2"/>
        <v>0.1139912745</v>
      </c>
      <c r="E96" s="23">
        <f t="shared" si="2"/>
        <v>0.16123562438</v>
      </c>
      <c r="F96" s="23">
        <f t="shared" si="2"/>
        <v>6.4884176542999994E-2</v>
      </c>
      <c r="G96" s="23">
        <f t="shared" si="2"/>
        <v>0.10514512043</v>
      </c>
      <c r="H96" s="23">
        <f t="shared" si="2"/>
        <v>7.2797058051999999E-2</v>
      </c>
      <c r="I96" s="48">
        <f t="shared" si="2"/>
        <v>0.17643644941000003</v>
      </c>
    </row>
    <row r="97" spans="1:9" x14ac:dyDescent="0.25">
      <c r="A97" s="8" t="s">
        <v>125</v>
      </c>
      <c r="B97" s="23">
        <f t="shared" si="1"/>
        <v>0.17262429457571432</v>
      </c>
      <c r="C97" s="23">
        <f t="shared" si="2"/>
        <v>0.12201797003999999</v>
      </c>
      <c r="D97" s="23">
        <f t="shared" si="2"/>
        <v>0.22914038553000002</v>
      </c>
      <c r="E97" s="23">
        <f t="shared" ref="D97:I112" si="3">D44/100</f>
        <v>0.12498365838</v>
      </c>
      <c r="F97" s="23">
        <f t="shared" si="3"/>
        <v>0.11796783978</v>
      </c>
      <c r="G97" s="23">
        <f t="shared" si="3"/>
        <v>0.21782540721999999</v>
      </c>
      <c r="H97" s="23">
        <f t="shared" si="3"/>
        <v>0.1613103582</v>
      </c>
      <c r="I97" s="48">
        <f t="shared" si="3"/>
        <v>0.23512444288000001</v>
      </c>
    </row>
    <row r="98" spans="1:9" x14ac:dyDescent="0.25">
      <c r="A98" s="8" t="s">
        <v>138</v>
      </c>
      <c r="B98" s="23">
        <f t="shared" si="1"/>
        <v>0.12986219050685713</v>
      </c>
      <c r="C98" s="23">
        <f t="shared" si="2"/>
        <v>6.4281513484000005E-2</v>
      </c>
      <c r="D98" s="23">
        <f t="shared" si="3"/>
        <v>0.18016400183999998</v>
      </c>
      <c r="E98" s="23">
        <f t="shared" si="3"/>
        <v>0.19231598949999998</v>
      </c>
      <c r="F98" s="23">
        <f t="shared" si="3"/>
        <v>7.1241600894000001E-2</v>
      </c>
      <c r="G98" s="23">
        <f t="shared" si="3"/>
        <v>0.10932436871000001</v>
      </c>
      <c r="H98" s="23">
        <f t="shared" si="3"/>
        <v>0.11179222774</v>
      </c>
      <c r="I98" s="48">
        <f t="shared" si="3"/>
        <v>0.17991563138</v>
      </c>
    </row>
    <row r="99" spans="1:9" x14ac:dyDescent="0.25">
      <c r="A99" s="8" t="s">
        <v>94</v>
      </c>
      <c r="B99" s="23">
        <f t="shared" si="1"/>
        <v>9.7780799876857144E-2</v>
      </c>
      <c r="C99" s="23">
        <f t="shared" si="2"/>
        <v>5.4846154602E-2</v>
      </c>
      <c r="D99" s="23">
        <f t="shared" si="3"/>
        <v>0.11610550039999999</v>
      </c>
      <c r="E99" s="23">
        <f t="shared" si="3"/>
        <v>0.12608655401999999</v>
      </c>
      <c r="F99" s="23">
        <f t="shared" si="3"/>
        <v>4.8709382166000001E-2</v>
      </c>
      <c r="G99" s="23">
        <f t="shared" si="3"/>
        <v>3.2248785299999999E-2</v>
      </c>
      <c r="H99" s="23">
        <f t="shared" si="3"/>
        <v>0.17946176140999998</v>
      </c>
      <c r="I99" s="48">
        <f t="shared" si="3"/>
        <v>0.12700746124000001</v>
      </c>
    </row>
    <row r="100" spans="1:9" x14ac:dyDescent="0.25">
      <c r="A100" s="8" t="s">
        <v>86</v>
      </c>
      <c r="B100" s="23">
        <f t="shared" si="1"/>
        <v>8.5238111831571442E-2</v>
      </c>
      <c r="C100" s="23">
        <f t="shared" si="2"/>
        <v>4.9322576179000002E-2</v>
      </c>
      <c r="D100" s="23">
        <f t="shared" si="3"/>
        <v>9.0136443184000006E-2</v>
      </c>
      <c r="E100" s="23">
        <f t="shared" si="3"/>
        <v>9.7240981146000008E-2</v>
      </c>
      <c r="F100" s="23">
        <f t="shared" si="3"/>
        <v>4.1248205701999996E-2</v>
      </c>
      <c r="G100" s="23">
        <f t="shared" si="3"/>
        <v>5.1997883559999999E-2</v>
      </c>
      <c r="H100" s="23">
        <f t="shared" si="3"/>
        <v>0.10820066241</v>
      </c>
      <c r="I100" s="48">
        <f t="shared" si="3"/>
        <v>0.15852003064</v>
      </c>
    </row>
    <row r="101" spans="1:9" x14ac:dyDescent="0.25">
      <c r="A101" s="8" t="s">
        <v>118</v>
      </c>
      <c r="B101" s="23">
        <f t="shared" si="1"/>
        <v>0.12659519346157141</v>
      </c>
      <c r="C101" s="23">
        <f t="shared" si="2"/>
        <v>9.6272233510999991E-2</v>
      </c>
      <c r="D101" s="23">
        <f t="shared" si="3"/>
        <v>0.15179825299999999</v>
      </c>
      <c r="E101" s="23">
        <f t="shared" si="3"/>
        <v>0.14011481144999999</v>
      </c>
      <c r="F101" s="23">
        <f t="shared" si="3"/>
        <v>1.7671236890000001E-2</v>
      </c>
      <c r="G101" s="23">
        <f t="shared" si="3"/>
        <v>0.17238219113</v>
      </c>
      <c r="H101" s="23">
        <f t="shared" si="3"/>
        <v>7.8241431289999996E-2</v>
      </c>
      <c r="I101" s="48">
        <f t="shared" si="3"/>
        <v>0.22968619696000001</v>
      </c>
    </row>
    <row r="102" spans="1:9" x14ac:dyDescent="0.25">
      <c r="A102" s="8" t="s">
        <v>108</v>
      </c>
      <c r="B102" s="23">
        <f t="shared" si="1"/>
        <v>0.13682775364942856</v>
      </c>
      <c r="C102" s="23">
        <f t="shared" si="2"/>
        <v>6.7567936349999996E-2</v>
      </c>
      <c r="D102" s="23">
        <f t="shared" si="3"/>
        <v>9.9966688497000009E-2</v>
      </c>
      <c r="E102" s="23">
        <f t="shared" si="3"/>
        <v>0.11663624768</v>
      </c>
      <c r="F102" s="23">
        <f t="shared" si="3"/>
        <v>2.3523662969000003E-2</v>
      </c>
      <c r="G102" s="23">
        <f t="shared" si="3"/>
        <v>0.21319518075000002</v>
      </c>
      <c r="H102" s="23">
        <f t="shared" si="3"/>
        <v>0.29139524558000002</v>
      </c>
      <c r="I102" s="48">
        <f t="shared" si="3"/>
        <v>0.14550931372000001</v>
      </c>
    </row>
    <row r="103" spans="1:9" x14ac:dyDescent="0.25">
      <c r="A103" s="8" t="s">
        <v>119</v>
      </c>
      <c r="B103" s="23">
        <f t="shared" si="1"/>
        <v>0.15583303866685713</v>
      </c>
      <c r="C103" s="23">
        <f t="shared" si="2"/>
        <v>0.10239274572</v>
      </c>
      <c r="D103" s="23">
        <f t="shared" si="3"/>
        <v>0.13489880923</v>
      </c>
      <c r="E103" s="23">
        <f t="shared" si="3"/>
        <v>0.29418425738999998</v>
      </c>
      <c r="F103" s="23">
        <f t="shared" si="3"/>
        <v>5.2711088968000003E-2</v>
      </c>
      <c r="G103" s="23">
        <f t="shared" si="3"/>
        <v>0.11210901459</v>
      </c>
      <c r="H103" s="23">
        <f t="shared" si="3"/>
        <v>0.18760622592000001</v>
      </c>
      <c r="I103" s="48">
        <f t="shared" si="3"/>
        <v>0.20692912884999998</v>
      </c>
    </row>
    <row r="104" spans="1:9" x14ac:dyDescent="0.25">
      <c r="A104" s="8" t="s">
        <v>126</v>
      </c>
      <c r="B104" s="23">
        <f t="shared" si="1"/>
        <v>0.16724445340857144</v>
      </c>
      <c r="C104" s="23">
        <f t="shared" si="2"/>
        <v>0.10211046931000001</v>
      </c>
      <c r="D104" s="23">
        <f t="shared" si="3"/>
        <v>0.17929864115000002</v>
      </c>
      <c r="E104" s="23">
        <f t="shared" si="3"/>
        <v>0.21908541508999999</v>
      </c>
      <c r="F104" s="23">
        <f t="shared" si="3"/>
        <v>0.10230188037</v>
      </c>
      <c r="G104" s="23">
        <f t="shared" si="3"/>
        <v>0.14621936254000001</v>
      </c>
      <c r="H104" s="23">
        <f t="shared" si="3"/>
        <v>0.19618882043999999</v>
      </c>
      <c r="I104" s="48">
        <f t="shared" si="3"/>
        <v>0.22550658496000001</v>
      </c>
    </row>
    <row r="105" spans="1:9" x14ac:dyDescent="0.25">
      <c r="A105" s="8" t="s">
        <v>131</v>
      </c>
      <c r="B105" s="23">
        <f t="shared" si="1"/>
        <v>0.14670377535157142</v>
      </c>
      <c r="C105" s="23">
        <f t="shared" si="2"/>
        <v>8.5702673031999993E-2</v>
      </c>
      <c r="D105" s="23">
        <f t="shared" si="3"/>
        <v>0.15465316135000001</v>
      </c>
      <c r="E105" s="23">
        <f t="shared" si="3"/>
        <v>0.14582662151</v>
      </c>
      <c r="F105" s="23">
        <f t="shared" si="3"/>
        <v>6.7260673189000003E-2</v>
      </c>
      <c r="G105" s="23">
        <f t="shared" si="3"/>
        <v>0.25477609071000001</v>
      </c>
      <c r="H105" s="23">
        <f t="shared" si="3"/>
        <v>0.12143605866</v>
      </c>
      <c r="I105" s="48">
        <f t="shared" si="3"/>
        <v>0.19727114901000001</v>
      </c>
    </row>
    <row r="106" spans="1:9" x14ac:dyDescent="0.25">
      <c r="A106" s="8" t="s">
        <v>87</v>
      </c>
      <c r="B106" s="23">
        <f t="shared" si="1"/>
        <v>0.11910926217457141</v>
      </c>
      <c r="C106" s="23">
        <f t="shared" si="2"/>
        <v>5.6829323779000004E-2</v>
      </c>
      <c r="D106" s="23">
        <f t="shared" si="3"/>
        <v>8.3839745563000001E-2</v>
      </c>
      <c r="E106" s="23">
        <f t="shared" si="3"/>
        <v>3.0357647337999998E-2</v>
      </c>
      <c r="F106" s="23">
        <f t="shared" si="3"/>
        <v>0.20772400035999999</v>
      </c>
      <c r="G106" s="23">
        <f t="shared" si="3"/>
        <v>0.13882769445999998</v>
      </c>
      <c r="H106" s="23">
        <f t="shared" si="3"/>
        <v>0.22787232714999997</v>
      </c>
      <c r="I106" s="48">
        <f t="shared" si="3"/>
        <v>8.8314096571999998E-2</v>
      </c>
    </row>
    <row r="107" spans="1:9" x14ac:dyDescent="0.25">
      <c r="A107" s="8" t="s">
        <v>120</v>
      </c>
      <c r="B107" s="23">
        <f t="shared" si="1"/>
        <v>9.6721127451428579E-2</v>
      </c>
      <c r="C107" s="23">
        <f t="shared" si="2"/>
        <v>6.6599040095999998E-2</v>
      </c>
      <c r="D107" s="23">
        <f t="shared" si="3"/>
        <v>8.0087191017000001E-2</v>
      </c>
      <c r="E107" s="23">
        <f t="shared" si="3"/>
        <v>9.3811271547000002E-2</v>
      </c>
      <c r="F107" s="23">
        <f t="shared" si="3"/>
        <v>7.5003728690000007E-2</v>
      </c>
      <c r="G107" s="23">
        <f t="shared" si="3"/>
        <v>0.10082236735</v>
      </c>
      <c r="H107" s="23">
        <f t="shared" si="3"/>
        <v>0.1094967296</v>
      </c>
      <c r="I107" s="48">
        <f t="shared" si="3"/>
        <v>0.15122756386</v>
      </c>
    </row>
    <row r="108" spans="1:9" x14ac:dyDescent="0.25">
      <c r="A108" s="8" t="s">
        <v>139</v>
      </c>
      <c r="B108" s="23">
        <f t="shared" si="1"/>
        <v>0.1013539890777143</v>
      </c>
      <c r="C108" s="23">
        <f t="shared" si="2"/>
        <v>7.0681173954000004E-2</v>
      </c>
      <c r="D108" s="23">
        <f t="shared" si="3"/>
        <v>0.11184203624</v>
      </c>
      <c r="E108" s="23">
        <f t="shared" si="3"/>
        <v>0.11677203956</v>
      </c>
      <c r="F108" s="23">
        <f t="shared" si="3"/>
        <v>4.2824049811999998E-2</v>
      </c>
      <c r="G108" s="23">
        <f t="shared" si="3"/>
        <v>0.12351691294</v>
      </c>
      <c r="H108" s="23">
        <f t="shared" si="3"/>
        <v>6.6613122068000005E-2</v>
      </c>
      <c r="I108" s="48">
        <f t="shared" si="3"/>
        <v>0.17722858896999999</v>
      </c>
    </row>
    <row r="109" spans="1:9" x14ac:dyDescent="0.25">
      <c r="A109" s="8" t="s">
        <v>121</v>
      </c>
      <c r="B109" s="23">
        <f t="shared" si="1"/>
        <v>0.13470146732885716</v>
      </c>
      <c r="C109" s="23">
        <f t="shared" si="2"/>
        <v>9.9133050592000005E-2</v>
      </c>
      <c r="D109" s="23">
        <f t="shared" si="3"/>
        <v>0.11109429217000001</v>
      </c>
      <c r="E109" s="23">
        <f t="shared" si="3"/>
        <v>0.12506803800999999</v>
      </c>
      <c r="F109" s="23">
        <f t="shared" si="3"/>
        <v>0.10586084870000001</v>
      </c>
      <c r="G109" s="23">
        <f t="shared" si="3"/>
        <v>0.18033874137000003</v>
      </c>
      <c r="H109" s="23">
        <f t="shared" si="3"/>
        <v>0.10425104323999999</v>
      </c>
      <c r="I109" s="48">
        <f t="shared" si="3"/>
        <v>0.21716425721999999</v>
      </c>
    </row>
    <row r="110" spans="1:9" x14ac:dyDescent="0.25">
      <c r="A110" s="8" t="s">
        <v>100</v>
      </c>
      <c r="B110" s="23">
        <f t="shared" si="1"/>
        <v>8.4616825803714296E-2</v>
      </c>
      <c r="C110" s="23">
        <f t="shared" si="2"/>
        <v>5.9822525953E-2</v>
      </c>
      <c r="D110" s="23">
        <f t="shared" si="3"/>
        <v>0.14153774156000001</v>
      </c>
      <c r="E110" s="23">
        <f t="shared" si="3"/>
        <v>4.9139010737999998E-2</v>
      </c>
      <c r="F110" s="23">
        <f t="shared" si="3"/>
        <v>3.7718335328000001E-2</v>
      </c>
      <c r="G110" s="23">
        <f t="shared" si="3"/>
        <v>3.6849214777000004E-2</v>
      </c>
      <c r="H110" s="23">
        <f t="shared" si="3"/>
        <v>0.13008180378</v>
      </c>
      <c r="I110" s="48">
        <f t="shared" si="3"/>
        <v>0.13716914849</v>
      </c>
    </row>
    <row r="111" spans="1:9" x14ac:dyDescent="0.25">
      <c r="A111" s="8" t="s">
        <v>132</v>
      </c>
      <c r="B111" s="23">
        <f t="shared" si="1"/>
        <v>0.17474980502114285</v>
      </c>
      <c r="C111" s="23">
        <f t="shared" si="2"/>
        <v>9.1655059733999997E-2</v>
      </c>
      <c r="D111" s="23">
        <f t="shared" si="3"/>
        <v>0.28609065866</v>
      </c>
      <c r="E111" s="23">
        <f t="shared" si="3"/>
        <v>8.6934000944000001E-2</v>
      </c>
      <c r="F111" s="23">
        <f t="shared" si="3"/>
        <v>0.2073146317</v>
      </c>
      <c r="G111" s="23">
        <f t="shared" si="3"/>
        <v>0.22267414526999998</v>
      </c>
      <c r="H111" s="23">
        <f t="shared" si="3"/>
        <v>0.13021015223999999</v>
      </c>
      <c r="I111" s="48">
        <f t="shared" si="3"/>
        <v>0.19836998659999999</v>
      </c>
    </row>
    <row r="112" spans="1:9" ht="15.75" thickBot="1" x14ac:dyDescent="0.3">
      <c r="A112" s="11" t="s">
        <v>465</v>
      </c>
      <c r="B112" s="28">
        <f t="shared" si="1"/>
        <v>0.1185103537557143</v>
      </c>
      <c r="C112" s="28">
        <f t="shared" si="2"/>
        <v>7.5104233585999991E-2</v>
      </c>
      <c r="D112" s="28">
        <f t="shared" si="3"/>
        <v>0.12701773830000002</v>
      </c>
      <c r="E112" s="28">
        <f t="shared" si="3"/>
        <v>0.13865982026999998</v>
      </c>
      <c r="F112" s="28">
        <f t="shared" si="3"/>
        <v>6.8294965183999995E-2</v>
      </c>
      <c r="G112" s="28">
        <f t="shared" si="3"/>
        <v>0.11688941066</v>
      </c>
      <c r="H112" s="28">
        <f t="shared" si="3"/>
        <v>0.13070946521999999</v>
      </c>
      <c r="I112" s="29">
        <f t="shared" si="3"/>
        <v>0.17289684307000003</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019FD-B0C2-40AF-B236-78219A0FE504}">
  <sheetPr>
    <tabColor theme="4"/>
  </sheetPr>
  <dimension ref="A1"/>
  <sheetViews>
    <sheetView workbookViewId="0">
      <selection activeCell="Q17" sqref="Q17"/>
    </sheetView>
  </sheetViews>
  <sheetFormatPr defaultColWidth="8.85546875" defaultRowHeight="15" x14ac:dyDescent="0.25"/>
  <cols>
    <col min="1" max="16384" width="8.85546875" style="16"/>
  </cols>
  <sheetData>
    <row r="1" spans="1:1" ht="15.75" x14ac:dyDescent="0.25">
      <c r="A1" s="15" t="s">
        <v>468</v>
      </c>
    </row>
  </sheetData>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8C5B9-A438-4547-9A73-7323CCAF6FF9}">
  <sheetPr>
    <tabColor theme="4" tint="-0.499984740745262"/>
  </sheetPr>
  <dimension ref="A1:P55"/>
  <sheetViews>
    <sheetView zoomScaleNormal="100" zoomScaleSheetLayoutView="100" workbookViewId="0">
      <pane ySplit="3" topLeftCell="A4" activePane="bottomLeft" state="frozen"/>
      <selection pane="bottomLeft" activeCell="B27" sqref="B27"/>
    </sheetView>
  </sheetViews>
  <sheetFormatPr defaultColWidth="8.7109375" defaultRowHeight="15" x14ac:dyDescent="0.25"/>
  <cols>
    <col min="1" max="1" width="8.7109375" style="71"/>
    <col min="2" max="2" width="41.7109375" style="71" customWidth="1"/>
    <col min="3" max="3" width="8.7109375" style="71"/>
    <col min="4" max="4" width="23" style="71" customWidth="1"/>
    <col min="5" max="5" width="24.5703125" style="71" customWidth="1"/>
    <col min="6" max="6" width="30.28515625" style="71" customWidth="1"/>
    <col min="7" max="7" width="19.42578125" style="71" customWidth="1"/>
    <col min="8" max="8" width="24.42578125" style="71" customWidth="1"/>
    <col min="9" max="9" width="25.28515625" style="71" customWidth="1"/>
    <col min="10" max="10" width="21.7109375" style="71" customWidth="1"/>
    <col min="11" max="11" width="25" style="71" customWidth="1"/>
    <col min="12" max="12" width="24" style="71" customWidth="1"/>
    <col min="13" max="13" width="21.7109375" style="71" customWidth="1"/>
    <col min="14" max="14" width="18.5703125" style="71" customWidth="1"/>
    <col min="15" max="15" width="23.28515625" style="71" customWidth="1"/>
    <col min="16" max="16" width="23.7109375" style="71" customWidth="1"/>
    <col min="17" max="16384" width="8.7109375" style="71"/>
  </cols>
  <sheetData>
    <row r="1" spans="1:16" ht="15.75" x14ac:dyDescent="0.25">
      <c r="A1" s="15" t="s">
        <v>469</v>
      </c>
    </row>
    <row r="3" spans="1:16" s="72" customFormat="1" ht="46.5" customHeight="1" x14ac:dyDescent="0.25">
      <c r="A3" s="73" t="s">
        <v>470</v>
      </c>
      <c r="B3" s="73" t="s">
        <v>471</v>
      </c>
      <c r="C3" s="73" t="s">
        <v>472</v>
      </c>
      <c r="D3" s="73" t="s">
        <v>473</v>
      </c>
      <c r="E3" s="73" t="s">
        <v>474</v>
      </c>
      <c r="F3" s="73" t="s">
        <v>475</v>
      </c>
      <c r="G3" s="73" t="s">
        <v>476</v>
      </c>
      <c r="H3" s="73" t="s">
        <v>477</v>
      </c>
      <c r="I3" s="73" t="s">
        <v>478</v>
      </c>
      <c r="J3" s="73" t="s">
        <v>479</v>
      </c>
      <c r="K3" s="73" t="s">
        <v>480</v>
      </c>
      <c r="L3" s="73" t="s">
        <v>481</v>
      </c>
      <c r="M3" s="73" t="s">
        <v>482</v>
      </c>
      <c r="N3" s="73" t="s">
        <v>483</v>
      </c>
      <c r="O3" s="73" t="s">
        <v>484</v>
      </c>
      <c r="P3" s="73" t="s">
        <v>485</v>
      </c>
    </row>
    <row r="4" spans="1:16" x14ac:dyDescent="0.25">
      <c r="A4" s="75" t="s">
        <v>486</v>
      </c>
      <c r="B4" s="75" t="s">
        <v>110</v>
      </c>
      <c r="C4" s="75" t="s">
        <v>487</v>
      </c>
      <c r="D4" s="148">
        <v>0.16405610000000001</v>
      </c>
      <c r="E4" s="148">
        <v>0.2343054</v>
      </c>
      <c r="F4" s="148">
        <v>0.1468894</v>
      </c>
      <c r="G4" s="121">
        <v>851</v>
      </c>
      <c r="H4" s="121">
        <v>961</v>
      </c>
      <c r="I4" s="121">
        <v>810</v>
      </c>
      <c r="J4" s="148">
        <v>9.7231700000000004E-2</v>
      </c>
      <c r="K4" s="148">
        <v>0.1264151</v>
      </c>
      <c r="L4" s="148">
        <v>8.1668500000000005E-2</v>
      </c>
      <c r="M4" s="148">
        <v>0.34879979999999999</v>
      </c>
      <c r="N4" s="121">
        <v>71478</v>
      </c>
      <c r="O4" s="121">
        <v>53281</v>
      </c>
      <c r="P4" s="121">
        <v>80290</v>
      </c>
    </row>
    <row r="5" spans="1:16" x14ac:dyDescent="0.25">
      <c r="A5" s="75" t="s">
        <v>488</v>
      </c>
      <c r="B5" s="75" t="s">
        <v>134</v>
      </c>
      <c r="C5" s="75" t="s">
        <v>489</v>
      </c>
      <c r="D5" s="148">
        <v>3.8779500000000001E-2</v>
      </c>
      <c r="E5" s="148">
        <v>4.31461E-2</v>
      </c>
      <c r="F5" s="148">
        <v>3.4522900000000002E-2</v>
      </c>
      <c r="G5" s="121">
        <v>456</v>
      </c>
      <c r="H5" s="121">
        <v>308</v>
      </c>
      <c r="I5" s="121">
        <v>463</v>
      </c>
      <c r="J5" s="148">
        <v>0.1221173</v>
      </c>
      <c r="K5" s="148">
        <v>0.17216390000000001</v>
      </c>
      <c r="L5" s="148">
        <v>8.80996E-2</v>
      </c>
      <c r="M5" s="148">
        <v>0.40165810000000002</v>
      </c>
      <c r="N5" s="121">
        <v>98504</v>
      </c>
      <c r="O5" s="121">
        <v>81446</v>
      </c>
      <c r="P5" s="121">
        <v>106530</v>
      </c>
    </row>
    <row r="6" spans="1:16" x14ac:dyDescent="0.25">
      <c r="A6" s="75" t="s">
        <v>490</v>
      </c>
      <c r="B6" s="75" t="s">
        <v>123</v>
      </c>
      <c r="C6" s="75" t="s">
        <v>491</v>
      </c>
      <c r="D6" s="148">
        <v>0.12401479999999999</v>
      </c>
      <c r="E6" s="148">
        <v>0.1616465</v>
      </c>
      <c r="F6" s="148">
        <v>0.1007378</v>
      </c>
      <c r="G6" s="121">
        <v>719</v>
      </c>
      <c r="H6" s="121">
        <v>777</v>
      </c>
      <c r="I6" s="121">
        <v>680</v>
      </c>
      <c r="J6" s="148">
        <v>0.1128459</v>
      </c>
      <c r="K6" s="148">
        <v>0.17012679999999999</v>
      </c>
      <c r="L6" s="148">
        <v>6.4304200000000006E-2</v>
      </c>
      <c r="M6" s="148">
        <v>0.46017780000000003</v>
      </c>
      <c r="N6" s="121">
        <v>84438</v>
      </c>
      <c r="O6" s="121">
        <v>70244</v>
      </c>
      <c r="P6" s="121">
        <v>92363</v>
      </c>
    </row>
    <row r="7" spans="1:16" x14ac:dyDescent="0.25">
      <c r="A7" s="75" t="s">
        <v>492</v>
      </c>
      <c r="B7" s="75" t="s">
        <v>111</v>
      </c>
      <c r="C7" s="75" t="s">
        <v>493</v>
      </c>
      <c r="D7" s="148">
        <v>0.1778295</v>
      </c>
      <c r="E7" s="148">
        <v>0.21635309999999999</v>
      </c>
      <c r="F7" s="148">
        <v>0.16979369999999999</v>
      </c>
      <c r="G7" s="121">
        <v>561</v>
      </c>
      <c r="H7" s="121">
        <v>572</v>
      </c>
      <c r="I7" s="121">
        <v>550</v>
      </c>
      <c r="J7" s="148">
        <v>9.1463699999999995E-2</v>
      </c>
      <c r="K7" s="148">
        <v>0.14147889999999999</v>
      </c>
      <c r="L7" s="148">
        <v>7.2145799999999996E-2</v>
      </c>
      <c r="M7" s="148">
        <v>0.28029419999999999</v>
      </c>
      <c r="N7" s="121">
        <v>68219</v>
      </c>
      <c r="O7" s="121">
        <v>53683</v>
      </c>
      <c r="P7" s="121">
        <v>72910</v>
      </c>
    </row>
    <row r="8" spans="1:16" x14ac:dyDescent="0.25">
      <c r="A8" s="75" t="s">
        <v>494</v>
      </c>
      <c r="B8" s="75" t="s">
        <v>135</v>
      </c>
      <c r="C8" s="75" t="s">
        <v>495</v>
      </c>
      <c r="D8" s="148">
        <v>7.7582899999999996E-2</v>
      </c>
      <c r="E8" s="148">
        <v>8.5099999999999995E-2</v>
      </c>
      <c r="F8" s="148">
        <v>6.4657800000000001E-2</v>
      </c>
      <c r="G8" s="121">
        <v>712</v>
      </c>
      <c r="H8" s="121">
        <v>735</v>
      </c>
      <c r="I8" s="121">
        <v>664</v>
      </c>
      <c r="J8" s="148">
        <v>7.6979099999999995E-2</v>
      </c>
      <c r="K8" s="148">
        <v>9.7763000000000003E-2</v>
      </c>
      <c r="L8" s="148">
        <v>4.0515700000000002E-2</v>
      </c>
      <c r="M8" s="148">
        <v>0.63666739999999999</v>
      </c>
      <c r="N8" s="121">
        <v>113563</v>
      </c>
      <c r="O8" s="121">
        <v>98231</v>
      </c>
      <c r="P8" s="121">
        <v>131061</v>
      </c>
    </row>
    <row r="9" spans="1:16" x14ac:dyDescent="0.25">
      <c r="A9" s="75" t="s">
        <v>496</v>
      </c>
      <c r="B9" s="75" t="s">
        <v>128</v>
      </c>
      <c r="C9" s="75" t="s">
        <v>497</v>
      </c>
      <c r="D9" s="148">
        <v>0.1096287</v>
      </c>
      <c r="E9" s="148">
        <v>0.18588689999999999</v>
      </c>
      <c r="F9" s="148">
        <v>9.0936799999999998E-2</v>
      </c>
      <c r="G9" s="121">
        <v>693</v>
      </c>
      <c r="H9" s="121">
        <v>596</v>
      </c>
      <c r="I9" s="121">
        <v>715</v>
      </c>
      <c r="J9" s="148">
        <v>8.0059900000000003E-2</v>
      </c>
      <c r="K9" s="148">
        <v>0.1283821</v>
      </c>
      <c r="L9" s="148">
        <v>5.69956E-2</v>
      </c>
      <c r="M9" s="148">
        <v>0.32482939999999999</v>
      </c>
      <c r="N9" s="121">
        <v>103518</v>
      </c>
      <c r="O9" s="121">
        <v>80549</v>
      </c>
      <c r="P9" s="121">
        <v>111482</v>
      </c>
    </row>
    <row r="10" spans="1:16" x14ac:dyDescent="0.25">
      <c r="A10" s="75" t="s">
        <v>498</v>
      </c>
      <c r="B10" s="75" t="s">
        <v>82</v>
      </c>
      <c r="C10" s="75" t="s">
        <v>499</v>
      </c>
      <c r="D10" s="148">
        <v>9.5203099999999999E-2</v>
      </c>
      <c r="E10" s="148">
        <v>0.13855580000000001</v>
      </c>
      <c r="F10" s="148">
        <v>7.6939900000000006E-2</v>
      </c>
      <c r="G10" s="121">
        <v>490</v>
      </c>
      <c r="H10" s="121">
        <v>510</v>
      </c>
      <c r="I10" s="121">
        <v>455</v>
      </c>
      <c r="J10" s="148">
        <v>5.8950200000000001E-2</v>
      </c>
      <c r="K10" s="148">
        <v>0.1001515</v>
      </c>
      <c r="L10" s="148">
        <v>3.7446199999999999E-2</v>
      </c>
      <c r="M10" s="148">
        <v>0.3437653</v>
      </c>
      <c r="N10" s="121">
        <v>114630</v>
      </c>
      <c r="O10" s="121">
        <v>82830</v>
      </c>
      <c r="P10" s="121">
        <v>127242</v>
      </c>
    </row>
    <row r="11" spans="1:16" x14ac:dyDescent="0.25">
      <c r="A11" s="75" t="s">
        <v>500</v>
      </c>
      <c r="B11" s="75" t="s">
        <v>89</v>
      </c>
      <c r="C11" s="75" t="s">
        <v>501</v>
      </c>
      <c r="D11" s="148">
        <v>0.16260359999999999</v>
      </c>
      <c r="E11" s="148">
        <v>0.28229670000000001</v>
      </c>
      <c r="F11" s="148">
        <v>0.126192</v>
      </c>
      <c r="G11" s="121">
        <v>706</v>
      </c>
      <c r="H11" s="121">
        <v>835</v>
      </c>
      <c r="I11" s="121">
        <v>639</v>
      </c>
      <c r="J11" s="148">
        <v>6.5632999999999997E-2</v>
      </c>
      <c r="K11" s="148">
        <v>9.2510599999999998E-2</v>
      </c>
      <c r="L11" s="148">
        <v>4.87299E-2</v>
      </c>
      <c r="M11" s="148">
        <v>0.38691409999999998</v>
      </c>
      <c r="N11" s="121">
        <v>92445</v>
      </c>
      <c r="O11" s="121">
        <v>74765</v>
      </c>
      <c r="P11" s="121">
        <v>101394</v>
      </c>
    </row>
    <row r="12" spans="1:16" x14ac:dyDescent="0.25">
      <c r="A12" s="75" t="s">
        <v>502</v>
      </c>
      <c r="B12" s="75" t="s">
        <v>90</v>
      </c>
      <c r="C12" s="75" t="s">
        <v>503</v>
      </c>
      <c r="D12" s="148">
        <v>6.0607500000000002E-2</v>
      </c>
      <c r="E12" s="148">
        <v>8.7229500000000001E-2</v>
      </c>
      <c r="F12" s="148">
        <v>3.00501E-2</v>
      </c>
      <c r="G12" s="121">
        <v>599</v>
      </c>
      <c r="H12" s="121">
        <v>629</v>
      </c>
      <c r="I12" s="121">
        <v>531</v>
      </c>
      <c r="J12" s="148">
        <v>3.5179500000000002E-2</v>
      </c>
      <c r="K12" s="148">
        <v>4.7382199999999999E-2</v>
      </c>
      <c r="L12" s="148">
        <v>1.47414E-2</v>
      </c>
      <c r="M12" s="148">
        <v>0.62712950000000001</v>
      </c>
      <c r="N12" s="121">
        <v>135369</v>
      </c>
      <c r="O12" s="121">
        <v>87618</v>
      </c>
      <c r="P12" s="121">
        <v>199025</v>
      </c>
    </row>
    <row r="13" spans="1:16" x14ac:dyDescent="0.25">
      <c r="A13" s="75" t="s">
        <v>504</v>
      </c>
      <c r="B13" s="75" t="s">
        <v>112</v>
      </c>
      <c r="C13" s="75" t="s">
        <v>505</v>
      </c>
      <c r="D13" s="148">
        <v>0.1436702</v>
      </c>
      <c r="E13" s="148">
        <v>0.1527567</v>
      </c>
      <c r="F13" s="148">
        <v>0.1306658</v>
      </c>
      <c r="G13" s="121">
        <v>915</v>
      </c>
      <c r="H13" s="121">
        <v>927</v>
      </c>
      <c r="I13" s="121">
        <v>885</v>
      </c>
      <c r="J13" s="148">
        <v>0.13160549999999999</v>
      </c>
      <c r="K13" s="148">
        <v>0.17152829999999999</v>
      </c>
      <c r="L13" s="148">
        <v>9.6266900000000002E-2</v>
      </c>
      <c r="M13" s="148">
        <v>0.4702209</v>
      </c>
      <c r="N13" s="121">
        <v>83883</v>
      </c>
      <c r="O13" s="121">
        <v>70159</v>
      </c>
      <c r="P13" s="121">
        <v>92735</v>
      </c>
    </row>
    <row r="14" spans="1:16" x14ac:dyDescent="0.25">
      <c r="A14" s="75" t="s">
        <v>506</v>
      </c>
      <c r="B14" s="144" t="s">
        <v>113</v>
      </c>
      <c r="C14" s="75" t="s">
        <v>507</v>
      </c>
      <c r="D14" s="148">
        <v>0.17332110000000001</v>
      </c>
      <c r="E14" s="148">
        <v>0.1991069</v>
      </c>
      <c r="F14" s="148">
        <v>0.158974</v>
      </c>
      <c r="G14" s="121">
        <v>855</v>
      </c>
      <c r="H14" s="121">
        <v>838</v>
      </c>
      <c r="I14" s="121">
        <v>856</v>
      </c>
      <c r="J14" s="148">
        <v>0.13414280000000001</v>
      </c>
      <c r="K14" s="148">
        <v>0.16851350000000001</v>
      </c>
      <c r="L14" s="148">
        <v>0.1023409</v>
      </c>
      <c r="M14" s="148">
        <v>0.4817805</v>
      </c>
      <c r="N14" s="121">
        <v>86468</v>
      </c>
      <c r="O14" s="121">
        <v>69106</v>
      </c>
      <c r="P14" s="121">
        <v>99937</v>
      </c>
    </row>
    <row r="15" spans="1:16" x14ac:dyDescent="0.25">
      <c r="A15" s="75" t="s">
        <v>508</v>
      </c>
      <c r="B15" s="75" t="s">
        <v>136</v>
      </c>
      <c r="C15" s="75" t="s">
        <v>509</v>
      </c>
      <c r="D15" s="148">
        <v>4.9926100000000001E-2</v>
      </c>
      <c r="E15" s="148">
        <v>5.03025E-2</v>
      </c>
      <c r="F15" s="148">
        <v>3.4146299999999997E-2</v>
      </c>
      <c r="G15" s="121">
        <v>339</v>
      </c>
      <c r="H15" s="121">
        <v>333</v>
      </c>
      <c r="I15" s="121" t="s">
        <v>510</v>
      </c>
      <c r="J15" s="148">
        <v>4.1568000000000001E-2</v>
      </c>
      <c r="K15" s="148">
        <v>4.0650100000000002E-2</v>
      </c>
      <c r="L15" s="148">
        <v>4.51219E-2</v>
      </c>
      <c r="M15" s="148">
        <v>0.78457089999999996</v>
      </c>
      <c r="N15" s="121">
        <v>106247</v>
      </c>
      <c r="O15" s="121">
        <v>103385</v>
      </c>
      <c r="P15" s="121">
        <v>113625</v>
      </c>
    </row>
    <row r="16" spans="1:16" x14ac:dyDescent="0.25">
      <c r="A16" s="75" t="s">
        <v>511</v>
      </c>
      <c r="B16" s="75" t="s">
        <v>129</v>
      </c>
      <c r="C16" s="75" t="s">
        <v>512</v>
      </c>
      <c r="D16" s="148">
        <v>0.1114999</v>
      </c>
      <c r="E16" s="148">
        <v>0.2293578</v>
      </c>
      <c r="F16" s="148">
        <v>0.1084456</v>
      </c>
      <c r="G16" s="121">
        <v>809</v>
      </c>
      <c r="H16" s="121" t="s">
        <v>510</v>
      </c>
      <c r="I16" s="121">
        <v>825</v>
      </c>
      <c r="J16" s="148">
        <v>0.1083312</v>
      </c>
      <c r="K16" s="148">
        <v>0.18316859999999999</v>
      </c>
      <c r="L16" s="148">
        <v>9.1541200000000003E-2</v>
      </c>
      <c r="M16" s="148">
        <v>0.18412200000000001</v>
      </c>
      <c r="N16" s="121">
        <v>78975</v>
      </c>
      <c r="O16" s="121">
        <v>65767</v>
      </c>
      <c r="P16" s="121">
        <v>81127</v>
      </c>
    </row>
    <row r="17" spans="1:16" x14ac:dyDescent="0.25">
      <c r="A17" s="75" t="s">
        <v>513</v>
      </c>
      <c r="B17" s="75" t="s">
        <v>96</v>
      </c>
      <c r="C17" s="75" t="s">
        <v>514</v>
      </c>
      <c r="D17" s="148">
        <v>0.1358075</v>
      </c>
      <c r="E17" s="148">
        <v>0.1988626</v>
      </c>
      <c r="F17" s="148">
        <v>0.1149606</v>
      </c>
      <c r="G17" s="121">
        <v>641</v>
      </c>
      <c r="H17" s="121">
        <v>645</v>
      </c>
      <c r="I17" s="121">
        <v>641</v>
      </c>
      <c r="J17" s="148">
        <v>7.3931999999999998E-2</v>
      </c>
      <c r="K17" s="148">
        <v>0.1157885</v>
      </c>
      <c r="L17" s="148">
        <v>4.6981200000000001E-2</v>
      </c>
      <c r="M17" s="148">
        <v>0.39306429999999998</v>
      </c>
      <c r="N17" s="121">
        <v>95725</v>
      </c>
      <c r="O17" s="121">
        <v>76467</v>
      </c>
      <c r="P17" s="121">
        <v>105019</v>
      </c>
    </row>
    <row r="18" spans="1:16" x14ac:dyDescent="0.25">
      <c r="A18" s="75" t="s">
        <v>515</v>
      </c>
      <c r="B18" s="75" t="s">
        <v>97</v>
      </c>
      <c r="C18" s="75" t="s">
        <v>516</v>
      </c>
      <c r="D18" s="148">
        <v>0.1599449</v>
      </c>
      <c r="E18" s="148">
        <v>0.25293320000000002</v>
      </c>
      <c r="F18" s="148">
        <v>0.1491489</v>
      </c>
      <c r="G18" s="121">
        <v>748</v>
      </c>
      <c r="H18" s="121">
        <v>736</v>
      </c>
      <c r="I18" s="121">
        <v>753</v>
      </c>
      <c r="J18" s="148">
        <v>8.72251E-2</v>
      </c>
      <c r="K18" s="148">
        <v>0.1240184</v>
      </c>
      <c r="L18" s="148">
        <v>7.7085799999999996E-2</v>
      </c>
      <c r="M18" s="148">
        <v>0.21686030000000001</v>
      </c>
      <c r="N18" s="121">
        <v>78064</v>
      </c>
      <c r="O18" s="121">
        <v>61051</v>
      </c>
      <c r="P18" s="121">
        <v>81773</v>
      </c>
    </row>
    <row r="19" spans="1:16" x14ac:dyDescent="0.25">
      <c r="A19" s="75" t="s">
        <v>517</v>
      </c>
      <c r="B19" s="75" t="s">
        <v>102</v>
      </c>
      <c r="C19" s="75" t="s">
        <v>518</v>
      </c>
      <c r="D19" s="148">
        <v>8.8748599999999997E-2</v>
      </c>
      <c r="E19" s="148">
        <v>0.14649680000000001</v>
      </c>
      <c r="F19" s="148">
        <v>8.5137400000000002E-2</v>
      </c>
      <c r="G19" s="121">
        <v>526</v>
      </c>
      <c r="H19" s="121" t="s">
        <v>510</v>
      </c>
      <c r="I19" s="121">
        <v>528</v>
      </c>
      <c r="J19" s="148">
        <v>5.0149800000000001E-2</v>
      </c>
      <c r="K19" s="148">
        <v>0.112884</v>
      </c>
      <c r="L19" s="148">
        <v>3.9215E-2</v>
      </c>
      <c r="M19" s="148">
        <v>0.14908350000000001</v>
      </c>
      <c r="N19" s="121">
        <v>80267</v>
      </c>
      <c r="O19" s="121">
        <v>60664</v>
      </c>
      <c r="P19" s="121">
        <v>82801</v>
      </c>
    </row>
    <row r="20" spans="1:16" x14ac:dyDescent="0.25">
      <c r="A20" s="75" t="s">
        <v>519</v>
      </c>
      <c r="B20" s="75" t="s">
        <v>103</v>
      </c>
      <c r="C20" s="75" t="s">
        <v>520</v>
      </c>
      <c r="D20" s="148">
        <v>0.16765679999999999</v>
      </c>
      <c r="E20" s="148">
        <v>0.29012690000000002</v>
      </c>
      <c r="F20" s="148">
        <v>0.14894640000000001</v>
      </c>
      <c r="G20" s="121">
        <v>849</v>
      </c>
      <c r="H20" s="121">
        <v>760</v>
      </c>
      <c r="I20" s="121">
        <v>831</v>
      </c>
      <c r="J20" s="148">
        <v>9.2008300000000001E-2</v>
      </c>
      <c r="K20" s="148">
        <v>0.17595559999999999</v>
      </c>
      <c r="L20" s="148">
        <v>6.4957799999999996E-2</v>
      </c>
      <c r="M20" s="148">
        <v>0.24605279999999999</v>
      </c>
      <c r="N20" s="121">
        <v>82270</v>
      </c>
      <c r="O20" s="121">
        <v>63114</v>
      </c>
      <c r="P20" s="121">
        <v>86892</v>
      </c>
    </row>
    <row r="21" spans="1:16" x14ac:dyDescent="0.25">
      <c r="A21" s="75" t="s">
        <v>521</v>
      </c>
      <c r="B21" s="75" t="s">
        <v>114</v>
      </c>
      <c r="C21" s="75" t="s">
        <v>522</v>
      </c>
      <c r="D21" s="148">
        <v>0.17110739999999999</v>
      </c>
      <c r="E21" s="148">
        <v>0.3699865</v>
      </c>
      <c r="F21" s="148">
        <v>0.16487289999999999</v>
      </c>
      <c r="G21" s="121">
        <v>491</v>
      </c>
      <c r="H21" s="121">
        <v>570</v>
      </c>
      <c r="I21" s="121">
        <v>479</v>
      </c>
      <c r="J21" s="148">
        <v>6.44401E-2</v>
      </c>
      <c r="K21" s="148">
        <v>0.104242</v>
      </c>
      <c r="L21" s="148">
        <v>5.7077700000000002E-2</v>
      </c>
      <c r="M21" s="148">
        <v>0.1577944</v>
      </c>
      <c r="N21" s="121">
        <v>72215</v>
      </c>
      <c r="O21" s="121">
        <v>61002</v>
      </c>
      <c r="P21" s="121">
        <v>73969</v>
      </c>
    </row>
    <row r="22" spans="1:16" x14ac:dyDescent="0.25">
      <c r="A22" s="75" t="s">
        <v>523</v>
      </c>
      <c r="B22" s="75" t="s">
        <v>115</v>
      </c>
      <c r="C22" s="75" t="s">
        <v>524</v>
      </c>
      <c r="D22" s="148">
        <v>0.18063950000000001</v>
      </c>
      <c r="E22" s="148">
        <v>0.2211275</v>
      </c>
      <c r="F22" s="148">
        <v>0.1637354</v>
      </c>
      <c r="G22" s="121">
        <v>726</v>
      </c>
      <c r="H22" s="121">
        <v>733</v>
      </c>
      <c r="I22" s="121">
        <v>710</v>
      </c>
      <c r="J22" s="148">
        <v>8.9048600000000006E-2</v>
      </c>
      <c r="K22" s="148">
        <v>0.11687939999999999</v>
      </c>
      <c r="L22" s="148">
        <v>6.9381899999999996E-2</v>
      </c>
      <c r="M22" s="148">
        <v>0.41754530000000001</v>
      </c>
      <c r="N22" s="121">
        <v>72658</v>
      </c>
      <c r="O22" s="121">
        <v>53667</v>
      </c>
      <c r="P22" s="121">
        <v>84256</v>
      </c>
    </row>
    <row r="23" spans="1:16" x14ac:dyDescent="0.25">
      <c r="A23" s="75" t="s">
        <v>525</v>
      </c>
      <c r="B23" s="75" t="s">
        <v>83</v>
      </c>
      <c r="C23" s="75" t="s">
        <v>526</v>
      </c>
      <c r="D23" s="148">
        <v>0.1545627</v>
      </c>
      <c r="E23" s="148" t="s">
        <v>510</v>
      </c>
      <c r="F23" s="148">
        <v>0.15455559999999999</v>
      </c>
      <c r="G23" s="121">
        <v>825</v>
      </c>
      <c r="H23" s="121" t="s">
        <v>510</v>
      </c>
      <c r="I23" s="121">
        <v>827</v>
      </c>
      <c r="J23" s="148">
        <v>8.0246399999999996E-2</v>
      </c>
      <c r="K23" s="148">
        <v>0.10908859999999999</v>
      </c>
      <c r="L23" s="148">
        <v>7.8033500000000006E-2</v>
      </c>
      <c r="M23" s="148">
        <v>7.1784100000000003E-2</v>
      </c>
      <c r="N23" s="121">
        <v>78303</v>
      </c>
      <c r="O23" s="121">
        <v>70854</v>
      </c>
      <c r="P23" s="121">
        <v>78682</v>
      </c>
    </row>
    <row r="24" spans="1:16" x14ac:dyDescent="0.25">
      <c r="A24" s="75" t="s">
        <v>527</v>
      </c>
      <c r="B24" s="75" t="s">
        <v>91</v>
      </c>
      <c r="C24" s="75" t="s">
        <v>528</v>
      </c>
      <c r="D24" s="148">
        <v>0.1037421</v>
      </c>
      <c r="E24" s="148">
        <v>0.1316582</v>
      </c>
      <c r="F24" s="148">
        <v>9.0271699999999996E-2</v>
      </c>
      <c r="G24" s="121">
        <v>508</v>
      </c>
      <c r="H24" s="121">
        <v>552</v>
      </c>
      <c r="I24" s="121">
        <v>470</v>
      </c>
      <c r="J24" s="148">
        <v>6.0013499999999997E-2</v>
      </c>
      <c r="K24" s="148">
        <v>8.9943499999999996E-2</v>
      </c>
      <c r="L24" s="148">
        <v>2.9896200000000001E-2</v>
      </c>
      <c r="M24" s="148">
        <v>0.50179629999999997</v>
      </c>
      <c r="N24" s="121">
        <v>114089</v>
      </c>
      <c r="O24" s="121">
        <v>97091</v>
      </c>
      <c r="P24" s="121">
        <v>127759</v>
      </c>
    </row>
    <row r="25" spans="1:16" x14ac:dyDescent="0.25">
      <c r="A25" s="75" t="s">
        <v>529</v>
      </c>
      <c r="B25" s="75" t="s">
        <v>84</v>
      </c>
      <c r="C25" s="75" t="s">
        <v>530</v>
      </c>
      <c r="D25" s="148">
        <v>4.0345399999999997E-2</v>
      </c>
      <c r="E25" s="148">
        <v>6.2624100000000002E-2</v>
      </c>
      <c r="F25" s="148">
        <v>3.6246199999999999E-2</v>
      </c>
      <c r="G25" s="121">
        <v>408</v>
      </c>
      <c r="H25" s="121">
        <v>451</v>
      </c>
      <c r="I25" s="121">
        <v>385</v>
      </c>
      <c r="J25" s="148">
        <v>2.9919399999999999E-2</v>
      </c>
      <c r="K25" s="148">
        <v>4.5483000000000003E-2</v>
      </c>
      <c r="L25" s="148">
        <v>2.3347300000000001E-2</v>
      </c>
      <c r="M25" s="148">
        <v>0.29689310000000002</v>
      </c>
      <c r="N25" s="121">
        <v>117482</v>
      </c>
      <c r="O25" s="121">
        <v>91722</v>
      </c>
      <c r="P25" s="121">
        <v>125734</v>
      </c>
    </row>
    <row r="26" spans="1:16" x14ac:dyDescent="0.25">
      <c r="A26" s="75" t="s">
        <v>531</v>
      </c>
      <c r="B26" s="75" t="s">
        <v>98</v>
      </c>
      <c r="C26" s="75" t="s">
        <v>532</v>
      </c>
      <c r="D26" s="148">
        <v>0.1262691</v>
      </c>
      <c r="E26" s="148">
        <v>0.18504409999999999</v>
      </c>
      <c r="F26" s="148">
        <v>0.1171027</v>
      </c>
      <c r="G26" s="121">
        <v>440</v>
      </c>
      <c r="H26" s="121">
        <v>443</v>
      </c>
      <c r="I26" s="121">
        <v>439</v>
      </c>
      <c r="J26" s="148">
        <v>5.78107E-2</v>
      </c>
      <c r="K26" s="148">
        <v>7.8877299999999997E-2</v>
      </c>
      <c r="L26" s="148">
        <v>5.0736700000000003E-2</v>
      </c>
      <c r="M26" s="148">
        <v>0.2533165</v>
      </c>
      <c r="N26" s="121">
        <v>80681</v>
      </c>
      <c r="O26" s="121">
        <v>63875</v>
      </c>
      <c r="P26" s="121">
        <v>85412</v>
      </c>
    </row>
    <row r="27" spans="1:16" x14ac:dyDescent="0.25">
      <c r="A27" s="75" t="s">
        <v>533</v>
      </c>
      <c r="B27" s="75" t="s">
        <v>104</v>
      </c>
      <c r="C27" s="75" t="s">
        <v>534</v>
      </c>
      <c r="D27" s="148">
        <v>2.4159900000000002E-2</v>
      </c>
      <c r="E27" s="148">
        <v>3.96233E-2</v>
      </c>
      <c r="F27" s="148">
        <v>2.3106000000000002E-2</v>
      </c>
      <c r="G27" s="121">
        <v>418</v>
      </c>
      <c r="H27" s="121">
        <v>427</v>
      </c>
      <c r="I27" s="121">
        <v>418</v>
      </c>
      <c r="J27" s="148">
        <v>4.88479E-2</v>
      </c>
      <c r="K27" s="148">
        <v>9.9198900000000007E-2</v>
      </c>
      <c r="L27" s="148">
        <v>3.5448399999999998E-2</v>
      </c>
      <c r="M27" s="148">
        <v>0.2105978</v>
      </c>
      <c r="N27" s="121">
        <v>96995</v>
      </c>
      <c r="O27" s="121">
        <v>77538</v>
      </c>
      <c r="P27" s="121">
        <v>100444</v>
      </c>
    </row>
    <row r="28" spans="1:16" x14ac:dyDescent="0.25">
      <c r="A28" s="75" t="s">
        <v>535</v>
      </c>
      <c r="B28" s="75" t="s">
        <v>116</v>
      </c>
      <c r="C28" s="75" t="s">
        <v>536</v>
      </c>
      <c r="D28" s="148">
        <v>0.16018399999999999</v>
      </c>
      <c r="E28" s="148">
        <v>0.1974978</v>
      </c>
      <c r="F28" s="148">
        <v>0.1425498</v>
      </c>
      <c r="G28" s="121">
        <v>719</v>
      </c>
      <c r="H28" s="121">
        <v>811</v>
      </c>
      <c r="I28" s="121">
        <v>690</v>
      </c>
      <c r="J28" s="148">
        <v>0.12974959999999999</v>
      </c>
      <c r="K28" s="148">
        <v>0.15597079999999999</v>
      </c>
      <c r="L28" s="148">
        <v>0.1095517</v>
      </c>
      <c r="M28" s="148">
        <v>0.43701610000000002</v>
      </c>
      <c r="N28" s="121">
        <v>65081</v>
      </c>
      <c r="O28" s="121">
        <v>48053</v>
      </c>
      <c r="P28" s="121">
        <v>77009</v>
      </c>
    </row>
    <row r="29" spans="1:16" x14ac:dyDescent="0.25">
      <c r="A29" s="75" t="s">
        <v>537</v>
      </c>
      <c r="B29" s="75" t="s">
        <v>105</v>
      </c>
      <c r="C29" s="75" t="s">
        <v>538</v>
      </c>
      <c r="D29" s="148">
        <v>0.16367209999999999</v>
      </c>
      <c r="E29" s="148">
        <v>0.3099481</v>
      </c>
      <c r="F29" s="148">
        <v>0.14627999999999999</v>
      </c>
      <c r="G29" s="121">
        <v>767</v>
      </c>
      <c r="H29" s="121">
        <v>930</v>
      </c>
      <c r="I29" s="121">
        <v>727</v>
      </c>
      <c r="J29" s="148">
        <v>0.1002716</v>
      </c>
      <c r="K29" s="148">
        <v>0.1336088</v>
      </c>
      <c r="L29" s="148">
        <v>9.1569399999999995E-2</v>
      </c>
      <c r="M29" s="148">
        <v>0.20904980000000001</v>
      </c>
      <c r="N29" s="121">
        <v>77885</v>
      </c>
      <c r="O29" s="121">
        <v>61275</v>
      </c>
      <c r="P29" s="121">
        <v>81602</v>
      </c>
    </row>
    <row r="30" spans="1:16" x14ac:dyDescent="0.25">
      <c r="A30" s="75" t="s">
        <v>539</v>
      </c>
      <c r="B30" s="75" t="s">
        <v>130</v>
      </c>
      <c r="C30" s="75" t="s">
        <v>540</v>
      </c>
      <c r="D30" s="148">
        <v>0.11049920000000001</v>
      </c>
      <c r="E30" s="148">
        <v>0.26607540000000002</v>
      </c>
      <c r="F30" s="148">
        <v>0.10465869999999999</v>
      </c>
      <c r="G30" s="121">
        <v>702</v>
      </c>
      <c r="H30" s="121">
        <v>742</v>
      </c>
      <c r="I30" s="121">
        <v>696</v>
      </c>
      <c r="J30" s="148">
        <v>8.2704200000000005E-2</v>
      </c>
      <c r="K30" s="148">
        <v>0.16863330000000001</v>
      </c>
      <c r="L30" s="148">
        <v>6.8693699999999996E-2</v>
      </c>
      <c r="M30" s="148">
        <v>0.1424309</v>
      </c>
      <c r="N30" s="121">
        <v>77320</v>
      </c>
      <c r="O30" s="121">
        <v>57384</v>
      </c>
      <c r="P30" s="121">
        <v>79694</v>
      </c>
    </row>
    <row r="31" spans="1:16" x14ac:dyDescent="0.25">
      <c r="A31" s="75" t="s">
        <v>541</v>
      </c>
      <c r="B31" s="75" t="s">
        <v>106</v>
      </c>
      <c r="C31" s="75" t="s">
        <v>542</v>
      </c>
      <c r="D31" s="148">
        <v>6.0780899999999999E-2</v>
      </c>
      <c r="E31" s="148">
        <v>9.9824899999999994E-2</v>
      </c>
      <c r="F31" s="148">
        <v>5.4644999999999999E-2</v>
      </c>
      <c r="G31" s="121">
        <v>653</v>
      </c>
      <c r="H31" s="121">
        <v>530</v>
      </c>
      <c r="I31" s="121">
        <v>654</v>
      </c>
      <c r="J31" s="148">
        <v>8.2933599999999996E-2</v>
      </c>
      <c r="K31" s="148">
        <v>0.17985509999999999</v>
      </c>
      <c r="L31" s="148">
        <v>5.6378400000000002E-2</v>
      </c>
      <c r="M31" s="148">
        <v>0.2164238</v>
      </c>
      <c r="N31" s="121">
        <v>82539</v>
      </c>
      <c r="O31" s="121">
        <v>61357</v>
      </c>
      <c r="P31" s="121">
        <v>86570</v>
      </c>
    </row>
    <row r="32" spans="1:16" x14ac:dyDescent="0.25">
      <c r="A32" s="75" t="s">
        <v>543</v>
      </c>
      <c r="B32" s="75" t="s">
        <v>137</v>
      </c>
      <c r="C32" s="75" t="s">
        <v>544</v>
      </c>
      <c r="D32" s="148">
        <v>0.15908439999999999</v>
      </c>
      <c r="E32" s="148">
        <v>0.194045</v>
      </c>
      <c r="F32" s="148">
        <v>0.12892210000000001</v>
      </c>
      <c r="G32" s="121">
        <v>806</v>
      </c>
      <c r="H32" s="121">
        <v>750</v>
      </c>
      <c r="I32" s="121">
        <v>903</v>
      </c>
      <c r="J32" s="148">
        <v>0.1142238</v>
      </c>
      <c r="K32" s="148">
        <v>0.15270539999999999</v>
      </c>
      <c r="L32" s="148">
        <v>7.2229600000000005E-2</v>
      </c>
      <c r="M32" s="148">
        <v>0.52158689999999996</v>
      </c>
      <c r="N32" s="121">
        <v>86946</v>
      </c>
      <c r="O32" s="121">
        <v>73810</v>
      </c>
      <c r="P32" s="121">
        <v>96754</v>
      </c>
    </row>
    <row r="33" spans="1:16" x14ac:dyDescent="0.25">
      <c r="A33" s="75" t="s">
        <v>545</v>
      </c>
      <c r="B33" s="75" t="s">
        <v>85</v>
      </c>
      <c r="C33" s="75" t="s">
        <v>546</v>
      </c>
      <c r="D33" s="148">
        <v>6.21062E-2</v>
      </c>
      <c r="E33" s="148" t="s">
        <v>547</v>
      </c>
      <c r="F33" s="148">
        <v>6.1960800000000003E-2</v>
      </c>
      <c r="G33" s="121">
        <v>500</v>
      </c>
      <c r="H33" s="121" t="s">
        <v>547</v>
      </c>
      <c r="I33" s="121">
        <v>499</v>
      </c>
      <c r="J33" s="148">
        <v>6.2548699999999999E-2</v>
      </c>
      <c r="K33" s="148">
        <v>0.1149096</v>
      </c>
      <c r="L33" s="148">
        <v>5.6559100000000001E-2</v>
      </c>
      <c r="M33" s="148">
        <v>0.10343670000000001</v>
      </c>
      <c r="N33" s="121">
        <v>100882</v>
      </c>
      <c r="O33" s="121">
        <v>102566</v>
      </c>
      <c r="P33" s="121">
        <v>100751</v>
      </c>
    </row>
    <row r="34" spans="1:16" x14ac:dyDescent="0.25">
      <c r="A34" s="75" t="s">
        <v>548</v>
      </c>
      <c r="B34" s="75" t="s">
        <v>92</v>
      </c>
      <c r="C34" s="75" t="s">
        <v>549</v>
      </c>
      <c r="D34" s="148">
        <v>0.11027000000000001</v>
      </c>
      <c r="E34" s="148">
        <v>0.16628209999999999</v>
      </c>
      <c r="F34" s="148">
        <v>8.23435E-2</v>
      </c>
      <c r="G34" s="121">
        <v>472</v>
      </c>
      <c r="H34" s="121">
        <v>490</v>
      </c>
      <c r="I34" s="121">
        <v>454</v>
      </c>
      <c r="J34" s="148">
        <v>7.8890500000000002E-2</v>
      </c>
      <c r="K34" s="148">
        <v>0.12703709999999999</v>
      </c>
      <c r="L34" s="148">
        <v>3.8540100000000001E-2</v>
      </c>
      <c r="M34" s="148">
        <v>0.45679320000000001</v>
      </c>
      <c r="N34" s="121">
        <v>119301</v>
      </c>
      <c r="O34" s="121">
        <v>98631</v>
      </c>
      <c r="P34" s="121">
        <v>133114</v>
      </c>
    </row>
    <row r="35" spans="1:16" x14ac:dyDescent="0.25">
      <c r="A35" s="75" t="s">
        <v>550</v>
      </c>
      <c r="B35" s="75" t="s">
        <v>124</v>
      </c>
      <c r="C35" s="75" t="s">
        <v>551</v>
      </c>
      <c r="D35" s="148">
        <v>0.16093440000000001</v>
      </c>
      <c r="E35" s="148">
        <v>0.17922869999999999</v>
      </c>
      <c r="F35" s="148">
        <v>0.1035678</v>
      </c>
      <c r="G35" s="121">
        <v>700</v>
      </c>
      <c r="H35" s="121">
        <v>685</v>
      </c>
      <c r="I35" s="121">
        <v>711</v>
      </c>
      <c r="J35" s="148">
        <v>9.9642599999999998E-2</v>
      </c>
      <c r="K35" s="148">
        <v>0.124769</v>
      </c>
      <c r="L35" s="148">
        <v>5.6274100000000001E-2</v>
      </c>
      <c r="M35" s="148">
        <v>0.63245549999999995</v>
      </c>
      <c r="N35" s="121">
        <v>71591</v>
      </c>
      <c r="O35" s="121">
        <v>60713</v>
      </c>
      <c r="P35" s="121">
        <v>84313</v>
      </c>
    </row>
    <row r="36" spans="1:16" x14ac:dyDescent="0.25">
      <c r="A36" s="75" t="s">
        <v>552</v>
      </c>
      <c r="B36" s="75" t="s">
        <v>93</v>
      </c>
      <c r="C36" s="75" t="s">
        <v>553</v>
      </c>
      <c r="D36" s="148">
        <v>5.5669900000000001E-2</v>
      </c>
      <c r="E36" s="148">
        <v>5.1833200000000003E-2</v>
      </c>
      <c r="F36" s="148">
        <v>5.8991099999999998E-2</v>
      </c>
      <c r="G36" s="121">
        <v>456</v>
      </c>
      <c r="H36" s="121">
        <v>422</v>
      </c>
      <c r="I36" s="121">
        <v>470</v>
      </c>
      <c r="J36" s="148">
        <v>5.2388400000000002E-2</v>
      </c>
      <c r="K36" s="148">
        <v>7.7995900000000007E-2</v>
      </c>
      <c r="L36" s="148">
        <v>3.1547100000000002E-2</v>
      </c>
      <c r="M36" s="148">
        <v>0.44943119999999998</v>
      </c>
      <c r="N36" s="121">
        <v>107355</v>
      </c>
      <c r="O36" s="121">
        <v>86609</v>
      </c>
      <c r="P36" s="121">
        <v>120624</v>
      </c>
    </row>
    <row r="37" spans="1:16" x14ac:dyDescent="0.25">
      <c r="A37" s="75" t="s">
        <v>554</v>
      </c>
      <c r="B37" s="75" t="s">
        <v>117</v>
      </c>
      <c r="C37" s="75" t="s">
        <v>555</v>
      </c>
      <c r="D37" s="148">
        <v>0.2029009</v>
      </c>
      <c r="E37" s="148">
        <v>0.26468720000000001</v>
      </c>
      <c r="F37" s="148">
        <v>0.1794936</v>
      </c>
      <c r="G37" s="121">
        <v>742</v>
      </c>
      <c r="H37" s="121">
        <v>738</v>
      </c>
      <c r="I37" s="121">
        <v>758</v>
      </c>
      <c r="J37" s="148">
        <v>0.1125642</v>
      </c>
      <c r="K37" s="148">
        <v>0.1643754</v>
      </c>
      <c r="L37" s="148">
        <v>8.1587599999999996E-2</v>
      </c>
      <c r="M37" s="148">
        <v>0.37527880000000002</v>
      </c>
      <c r="N37" s="121">
        <v>80037</v>
      </c>
      <c r="O37" s="121">
        <v>61717</v>
      </c>
      <c r="P37" s="121">
        <v>88975</v>
      </c>
    </row>
    <row r="38" spans="1:16" x14ac:dyDescent="0.25">
      <c r="A38" s="75" t="s">
        <v>556</v>
      </c>
      <c r="B38" s="75" t="s">
        <v>107</v>
      </c>
      <c r="C38" s="75" t="s">
        <v>557</v>
      </c>
      <c r="D38" s="148">
        <v>6.8509100000000003E-2</v>
      </c>
      <c r="E38" s="148">
        <v>0.1279863</v>
      </c>
      <c r="F38" s="148">
        <v>6.6609600000000005E-2</v>
      </c>
      <c r="G38" s="121">
        <v>629</v>
      </c>
      <c r="H38" s="121">
        <v>532</v>
      </c>
      <c r="I38" s="121">
        <v>636</v>
      </c>
      <c r="J38" s="148">
        <v>6.8967899999999999E-2</v>
      </c>
      <c r="K38" s="148">
        <v>0.1714851</v>
      </c>
      <c r="L38" s="148">
        <v>4.9111299999999997E-2</v>
      </c>
      <c r="M38" s="148">
        <v>0.1636166</v>
      </c>
      <c r="N38" s="121">
        <v>85551</v>
      </c>
      <c r="O38" s="121">
        <v>62689</v>
      </c>
      <c r="P38" s="121">
        <v>89017</v>
      </c>
    </row>
    <row r="39" spans="1:16" x14ac:dyDescent="0.25">
      <c r="A39" s="75" t="s">
        <v>558</v>
      </c>
      <c r="B39" s="75" t="s">
        <v>99</v>
      </c>
      <c r="C39" s="75" t="s">
        <v>559</v>
      </c>
      <c r="D39" s="148">
        <v>0.14945140000000001</v>
      </c>
      <c r="E39" s="148">
        <v>0.20583580000000001</v>
      </c>
      <c r="F39" s="148">
        <v>0.14192830000000001</v>
      </c>
      <c r="G39" s="121">
        <v>607</v>
      </c>
      <c r="H39" s="121">
        <v>654</v>
      </c>
      <c r="I39" s="121">
        <v>598</v>
      </c>
      <c r="J39" s="148">
        <v>6.5806799999999999E-2</v>
      </c>
      <c r="K39" s="148">
        <v>9.3789899999999995E-2</v>
      </c>
      <c r="L39" s="148">
        <v>5.8153900000000001E-2</v>
      </c>
      <c r="M39" s="148">
        <v>0.21656300000000001</v>
      </c>
      <c r="N39" s="121">
        <v>79505</v>
      </c>
      <c r="O39" s="121">
        <v>58996</v>
      </c>
      <c r="P39" s="121">
        <v>84414</v>
      </c>
    </row>
    <row r="40" spans="1:16" x14ac:dyDescent="0.25">
      <c r="A40" s="75" t="s">
        <v>560</v>
      </c>
      <c r="B40" s="75" t="s">
        <v>125</v>
      </c>
      <c r="C40" s="75" t="s">
        <v>561</v>
      </c>
      <c r="D40" s="148">
        <v>0.2145801</v>
      </c>
      <c r="E40" s="148">
        <v>0.32153579999999998</v>
      </c>
      <c r="F40" s="148">
        <v>0.19727980000000001</v>
      </c>
      <c r="G40" s="121">
        <v>893</v>
      </c>
      <c r="H40" s="121">
        <v>1003</v>
      </c>
      <c r="I40" s="121">
        <v>864</v>
      </c>
      <c r="J40" s="148">
        <v>0.14279020000000001</v>
      </c>
      <c r="K40" s="148">
        <v>0.2091944</v>
      </c>
      <c r="L40" s="148">
        <v>0.10710359999999999</v>
      </c>
      <c r="M40" s="148">
        <v>0.35102</v>
      </c>
      <c r="N40" s="121">
        <v>75537</v>
      </c>
      <c r="O40" s="121">
        <v>60294</v>
      </c>
      <c r="P40" s="121">
        <v>81806</v>
      </c>
    </row>
    <row r="41" spans="1:16" x14ac:dyDescent="0.25">
      <c r="A41" s="75" t="s">
        <v>562</v>
      </c>
      <c r="B41" s="75" t="s">
        <v>138</v>
      </c>
      <c r="C41" s="75" t="s">
        <v>563</v>
      </c>
      <c r="D41" s="148">
        <v>4.7813399999999999E-2</v>
      </c>
      <c r="E41" s="148">
        <v>0.11640209999999999</v>
      </c>
      <c r="F41" s="148">
        <v>4.5186299999999999E-2</v>
      </c>
      <c r="G41" s="121">
        <v>599</v>
      </c>
      <c r="H41" s="121" t="s">
        <v>510</v>
      </c>
      <c r="I41" s="121">
        <v>608</v>
      </c>
      <c r="J41" s="148">
        <v>7.1717299999999998E-2</v>
      </c>
      <c r="K41" s="148">
        <v>0.1184977</v>
      </c>
      <c r="L41" s="148">
        <v>5.60948E-2</v>
      </c>
      <c r="M41" s="148">
        <v>0.25103009999999998</v>
      </c>
      <c r="N41" s="121">
        <v>88449</v>
      </c>
      <c r="O41" s="121">
        <v>81905</v>
      </c>
      <c r="P41" s="121">
        <v>89951</v>
      </c>
    </row>
    <row r="42" spans="1:16" x14ac:dyDescent="0.25">
      <c r="A42" s="75" t="s">
        <v>564</v>
      </c>
      <c r="B42" s="75" t="s">
        <v>94</v>
      </c>
      <c r="C42" s="75" t="s">
        <v>565</v>
      </c>
      <c r="D42" s="148">
        <v>9.3552399999999994E-2</v>
      </c>
      <c r="E42" s="148">
        <v>0.1340935</v>
      </c>
      <c r="F42" s="148">
        <v>8.8050900000000001E-2</v>
      </c>
      <c r="G42" s="121">
        <v>500</v>
      </c>
      <c r="H42" s="121">
        <v>527</v>
      </c>
      <c r="I42" s="121">
        <v>498</v>
      </c>
      <c r="J42" s="148">
        <v>5.7686000000000001E-2</v>
      </c>
      <c r="K42" s="148">
        <v>8.42807E-2</v>
      </c>
      <c r="L42" s="148">
        <v>4.9224799999999999E-2</v>
      </c>
      <c r="M42" s="148">
        <v>0.24382390000000001</v>
      </c>
      <c r="N42" s="121">
        <v>87789</v>
      </c>
      <c r="O42" s="121">
        <v>68511</v>
      </c>
      <c r="P42" s="121">
        <v>92586</v>
      </c>
    </row>
    <row r="43" spans="1:16" x14ac:dyDescent="0.25">
      <c r="A43" s="75" t="s">
        <v>566</v>
      </c>
      <c r="B43" s="75" t="s">
        <v>86</v>
      </c>
      <c r="C43" s="75" t="s">
        <v>567</v>
      </c>
      <c r="D43" s="148">
        <v>5.10619E-2</v>
      </c>
      <c r="E43" s="148">
        <v>6.5987100000000007E-2</v>
      </c>
      <c r="F43" s="148">
        <v>4.7086500000000003E-2</v>
      </c>
      <c r="G43" s="121">
        <v>526</v>
      </c>
      <c r="H43" s="121">
        <v>430</v>
      </c>
      <c r="I43" s="121">
        <v>574</v>
      </c>
      <c r="J43" s="148">
        <v>4.0929199999999999E-2</v>
      </c>
      <c r="K43" s="148">
        <v>7.7699599999999994E-2</v>
      </c>
      <c r="L43" s="148">
        <v>2.5671599999999999E-2</v>
      </c>
      <c r="M43" s="148">
        <v>0.29195339999999997</v>
      </c>
      <c r="N43" s="121">
        <v>92553</v>
      </c>
      <c r="O43" s="121">
        <v>69762</v>
      </c>
      <c r="P43" s="121">
        <v>99206</v>
      </c>
    </row>
    <row r="44" spans="1:16" x14ac:dyDescent="0.25">
      <c r="A44" s="75" t="s">
        <v>568</v>
      </c>
      <c r="B44" s="75" t="s">
        <v>118</v>
      </c>
      <c r="C44" s="75" t="s">
        <v>569</v>
      </c>
      <c r="D44" s="148">
        <v>0.2225539</v>
      </c>
      <c r="E44" s="148">
        <v>0.28263389999999999</v>
      </c>
      <c r="F44" s="148">
        <v>0.1989735</v>
      </c>
      <c r="G44" s="121">
        <v>860</v>
      </c>
      <c r="H44" s="121">
        <v>790</v>
      </c>
      <c r="I44" s="121">
        <v>917</v>
      </c>
      <c r="J44" s="148">
        <v>0.1084807</v>
      </c>
      <c r="K44" s="148">
        <v>0.14666599999999999</v>
      </c>
      <c r="L44" s="148">
        <v>8.67898E-2</v>
      </c>
      <c r="M44" s="148">
        <v>0.3645409</v>
      </c>
      <c r="N44" s="121">
        <v>78188</v>
      </c>
      <c r="O44" s="121">
        <v>55622</v>
      </c>
      <c r="P44" s="121">
        <v>89098</v>
      </c>
    </row>
    <row r="45" spans="1:16" x14ac:dyDescent="0.25">
      <c r="A45" s="75" t="s">
        <v>570</v>
      </c>
      <c r="B45" s="75" t="s">
        <v>108</v>
      </c>
      <c r="C45" s="75" t="s">
        <v>571</v>
      </c>
      <c r="D45" s="148">
        <v>3.1688800000000003E-2</v>
      </c>
      <c r="E45" s="148">
        <v>8.2872899999999999E-2</v>
      </c>
      <c r="F45" s="148">
        <v>2.9545499999999999E-2</v>
      </c>
      <c r="G45" s="121">
        <v>682</v>
      </c>
      <c r="H45" s="121">
        <v>943</v>
      </c>
      <c r="I45" s="121">
        <v>651</v>
      </c>
      <c r="J45" s="148">
        <v>0.10185230000000001</v>
      </c>
      <c r="K45" s="148">
        <v>0.26243349999999999</v>
      </c>
      <c r="L45" s="148">
        <v>6.6076499999999996E-2</v>
      </c>
      <c r="M45" s="148">
        <v>0.1849741</v>
      </c>
      <c r="N45" s="121">
        <v>77650</v>
      </c>
      <c r="O45" s="121">
        <v>56868</v>
      </c>
      <c r="P45" s="121">
        <v>80717</v>
      </c>
    </row>
    <row r="46" spans="1:16" x14ac:dyDescent="0.25">
      <c r="A46" s="75" t="s">
        <v>572</v>
      </c>
      <c r="B46" s="75" t="s">
        <v>119</v>
      </c>
      <c r="C46" s="75" t="s">
        <v>573</v>
      </c>
      <c r="D46" s="148">
        <v>0.17627000000000001</v>
      </c>
      <c r="E46" s="148">
        <v>0.21208260000000001</v>
      </c>
      <c r="F46" s="148">
        <v>0.1739338</v>
      </c>
      <c r="G46" s="121">
        <v>888</v>
      </c>
      <c r="H46" s="121">
        <v>836</v>
      </c>
      <c r="I46" s="121">
        <v>921</v>
      </c>
      <c r="J46" s="148">
        <v>0.10144590000000001</v>
      </c>
      <c r="K46" s="148">
        <v>0.15722849999999999</v>
      </c>
      <c r="L46" s="148">
        <v>8.1310099999999996E-2</v>
      </c>
      <c r="M46" s="148">
        <v>0.2668642</v>
      </c>
      <c r="N46" s="121">
        <v>78035</v>
      </c>
      <c r="O46" s="121">
        <v>60887</v>
      </c>
      <c r="P46" s="121">
        <v>83266</v>
      </c>
    </row>
    <row r="47" spans="1:16" x14ac:dyDescent="0.25">
      <c r="A47" s="75" t="s">
        <v>574</v>
      </c>
      <c r="B47" s="75" t="s">
        <v>126</v>
      </c>
      <c r="C47" s="75" t="s">
        <v>575</v>
      </c>
      <c r="D47" s="148">
        <v>0.18819150000000001</v>
      </c>
      <c r="E47" s="148">
        <v>0.2090381</v>
      </c>
      <c r="F47" s="148">
        <v>0.17082330000000001</v>
      </c>
      <c r="G47" s="121">
        <v>835</v>
      </c>
      <c r="H47" s="121">
        <v>890</v>
      </c>
      <c r="I47" s="121">
        <v>814</v>
      </c>
      <c r="J47" s="148">
        <v>0.18355479999999999</v>
      </c>
      <c r="K47" s="148">
        <v>0.23795379999999999</v>
      </c>
      <c r="L47" s="148">
        <v>0.10572380000000001</v>
      </c>
      <c r="M47" s="148">
        <v>0.58857720000000002</v>
      </c>
      <c r="N47" s="121">
        <v>89681</v>
      </c>
      <c r="O47" s="121">
        <v>72057</v>
      </c>
      <c r="P47" s="121">
        <v>108320</v>
      </c>
    </row>
    <row r="48" spans="1:16" x14ac:dyDescent="0.25">
      <c r="A48" s="75" t="s">
        <v>576</v>
      </c>
      <c r="B48" s="75" t="s">
        <v>131</v>
      </c>
      <c r="C48" s="75" t="s">
        <v>577</v>
      </c>
      <c r="D48" s="148">
        <v>0.12240230000000001</v>
      </c>
      <c r="E48" s="148">
        <v>0.2265701</v>
      </c>
      <c r="F48" s="148">
        <v>0.1142577</v>
      </c>
      <c r="G48" s="121">
        <v>980</v>
      </c>
      <c r="H48" s="121">
        <v>834</v>
      </c>
      <c r="I48" s="121">
        <v>990</v>
      </c>
      <c r="J48" s="148">
        <v>9.6544400000000002E-2</v>
      </c>
      <c r="K48" s="148">
        <v>0.19994819999999999</v>
      </c>
      <c r="L48" s="148">
        <v>6.6988099999999995E-2</v>
      </c>
      <c r="M48" s="148">
        <v>0.22312019999999999</v>
      </c>
      <c r="N48" s="121">
        <v>96415</v>
      </c>
      <c r="O48" s="121">
        <v>74879</v>
      </c>
      <c r="P48" s="121">
        <v>101025</v>
      </c>
    </row>
    <row r="49" spans="1:16" x14ac:dyDescent="0.25">
      <c r="A49" s="75" t="s">
        <v>578</v>
      </c>
      <c r="B49" s="75" t="s">
        <v>87</v>
      </c>
      <c r="C49" s="75" t="s">
        <v>579</v>
      </c>
      <c r="D49" s="148">
        <v>4.7108200000000003E-2</v>
      </c>
      <c r="E49" s="148" t="s">
        <v>547</v>
      </c>
      <c r="F49" s="148">
        <v>4.6486800000000002E-2</v>
      </c>
      <c r="G49" s="121">
        <v>482</v>
      </c>
      <c r="H49" s="121" t="s">
        <v>547</v>
      </c>
      <c r="I49" s="121">
        <v>475</v>
      </c>
      <c r="J49" s="148">
        <v>4.4883699999999999E-2</v>
      </c>
      <c r="K49" s="148">
        <v>8.4847099999999995E-2</v>
      </c>
      <c r="L49" s="148">
        <v>4.1631000000000001E-2</v>
      </c>
      <c r="M49" s="148">
        <v>7.5477299999999997E-2</v>
      </c>
      <c r="N49" s="121">
        <v>83015</v>
      </c>
      <c r="O49" s="121">
        <v>63075</v>
      </c>
      <c r="P49" s="121">
        <v>84241</v>
      </c>
    </row>
    <row r="50" spans="1:16" x14ac:dyDescent="0.25">
      <c r="A50" s="75" t="s">
        <v>580</v>
      </c>
      <c r="B50" s="75" t="s">
        <v>120</v>
      </c>
      <c r="C50" s="75" t="s">
        <v>581</v>
      </c>
      <c r="D50" s="148">
        <v>0.1442176</v>
      </c>
      <c r="E50" s="148">
        <v>0.20405400000000001</v>
      </c>
      <c r="F50" s="148">
        <v>0.1291853</v>
      </c>
      <c r="G50" s="121">
        <v>690</v>
      </c>
      <c r="H50" s="121">
        <v>790</v>
      </c>
      <c r="I50" s="121">
        <v>654</v>
      </c>
      <c r="J50" s="148">
        <v>7.92765E-2</v>
      </c>
      <c r="K50" s="148">
        <v>0.1201866</v>
      </c>
      <c r="L50" s="148">
        <v>5.33415E-2</v>
      </c>
      <c r="M50" s="148">
        <v>0.38929259999999999</v>
      </c>
      <c r="N50" s="121">
        <v>105091</v>
      </c>
      <c r="O50" s="121">
        <v>90056</v>
      </c>
      <c r="P50" s="121">
        <v>112673</v>
      </c>
    </row>
    <row r="51" spans="1:16" x14ac:dyDescent="0.25">
      <c r="A51" s="75" t="s">
        <v>582</v>
      </c>
      <c r="B51" s="75" t="s">
        <v>139</v>
      </c>
      <c r="C51" s="75" t="s">
        <v>583</v>
      </c>
      <c r="D51" s="148">
        <v>4.9685E-2</v>
      </c>
      <c r="E51" s="148">
        <v>6.2223100000000003E-2</v>
      </c>
      <c r="F51" s="148">
        <v>4.4212099999999997E-2</v>
      </c>
      <c r="G51" s="121">
        <v>551</v>
      </c>
      <c r="H51" s="121">
        <v>448</v>
      </c>
      <c r="I51" s="121">
        <v>542</v>
      </c>
      <c r="J51" s="148">
        <v>6.6162100000000001E-2</v>
      </c>
      <c r="K51" s="148">
        <v>0.1103272</v>
      </c>
      <c r="L51" s="148">
        <v>4.4827699999999998E-2</v>
      </c>
      <c r="M51" s="148">
        <v>0.3267543</v>
      </c>
      <c r="N51" s="121">
        <v>105775</v>
      </c>
      <c r="O51" s="121">
        <v>98550</v>
      </c>
      <c r="P51" s="121">
        <v>108277</v>
      </c>
    </row>
    <row r="52" spans="1:16" x14ac:dyDescent="0.25">
      <c r="A52" s="75" t="s">
        <v>584</v>
      </c>
      <c r="B52" s="75" t="s">
        <v>121</v>
      </c>
      <c r="C52" s="75" t="s">
        <v>585</v>
      </c>
      <c r="D52" s="148">
        <v>0.23965520000000001</v>
      </c>
      <c r="E52" s="148" t="s">
        <v>510</v>
      </c>
      <c r="F52" s="148">
        <v>0.2395938</v>
      </c>
      <c r="G52" s="121">
        <v>553</v>
      </c>
      <c r="H52" s="121" t="s">
        <v>510</v>
      </c>
      <c r="I52" s="121">
        <v>553</v>
      </c>
      <c r="J52" s="148">
        <v>6.67653E-2</v>
      </c>
      <c r="K52" s="148">
        <v>7.8965599999999997E-2</v>
      </c>
      <c r="L52" s="148">
        <v>6.5757800000000005E-2</v>
      </c>
      <c r="M52" s="148">
        <v>7.9613400000000001E-2</v>
      </c>
      <c r="N52" s="121">
        <v>65842</v>
      </c>
      <c r="O52" s="121">
        <v>62101</v>
      </c>
      <c r="P52" s="121">
        <v>66089</v>
      </c>
    </row>
    <row r="53" spans="1:16" x14ac:dyDescent="0.25">
      <c r="A53" s="75" t="s">
        <v>586</v>
      </c>
      <c r="B53" s="75" t="s">
        <v>100</v>
      </c>
      <c r="C53" s="75" t="s">
        <v>587</v>
      </c>
      <c r="D53" s="148">
        <v>0.1135481</v>
      </c>
      <c r="E53" s="148">
        <v>0.2408777</v>
      </c>
      <c r="F53" s="148">
        <v>0.1022038</v>
      </c>
      <c r="G53" s="121">
        <v>943</v>
      </c>
      <c r="H53" s="121">
        <v>854</v>
      </c>
      <c r="I53" s="121">
        <v>963</v>
      </c>
      <c r="J53" s="148">
        <v>5.7143300000000001E-2</v>
      </c>
      <c r="K53" s="148">
        <v>0.1225295</v>
      </c>
      <c r="L53" s="148">
        <v>4.1799999999999997E-2</v>
      </c>
      <c r="M53" s="148">
        <v>0.19198589999999999</v>
      </c>
      <c r="N53" s="121">
        <v>82899</v>
      </c>
      <c r="O53" s="121">
        <v>61496</v>
      </c>
      <c r="P53" s="121">
        <v>86459</v>
      </c>
    </row>
    <row r="54" spans="1:16" x14ac:dyDescent="0.25">
      <c r="A54" s="75" t="s">
        <v>588</v>
      </c>
      <c r="B54" s="75" t="s">
        <v>132</v>
      </c>
      <c r="C54" s="75" t="s">
        <v>589</v>
      </c>
      <c r="D54" s="148">
        <v>0.1677527</v>
      </c>
      <c r="E54" s="148">
        <v>0.43925229999999998</v>
      </c>
      <c r="F54" s="148">
        <v>0.1651928</v>
      </c>
      <c r="G54" s="121">
        <v>1515</v>
      </c>
      <c r="H54" s="121" t="s">
        <v>510</v>
      </c>
      <c r="I54" s="121">
        <v>1520</v>
      </c>
      <c r="J54" s="148">
        <v>0.12314650000000001</v>
      </c>
      <c r="K54" s="148">
        <v>0.24238019999999999</v>
      </c>
      <c r="L54" s="148">
        <v>0.1000653</v>
      </c>
      <c r="M54" s="148">
        <v>0.1630316</v>
      </c>
      <c r="N54" s="121">
        <v>83155</v>
      </c>
      <c r="O54" s="121">
        <v>68390</v>
      </c>
      <c r="P54" s="121">
        <v>85203</v>
      </c>
    </row>
    <row r="55" spans="1:16" x14ac:dyDescent="0.25">
      <c r="A55" s="76" t="s">
        <v>76</v>
      </c>
      <c r="B55" s="76" t="s">
        <v>51</v>
      </c>
      <c r="C55" s="76" t="s">
        <v>590</v>
      </c>
      <c r="D55" s="77">
        <f>AVERAGE(D4:D54)</f>
        <v>0.12187942156862747</v>
      </c>
      <c r="E55" s="77">
        <f>AVERAGE(E4:E54)</f>
        <v>0.18351903829787236</v>
      </c>
      <c r="F55" s="77">
        <f>AVERAGE(F4:F54)</f>
        <v>0.10950976666666665</v>
      </c>
      <c r="G55" s="78">
        <f>AVERAGE(G4:G54)</f>
        <v>677.15686274509801</v>
      </c>
      <c r="H55" s="78">
        <f t="shared" ref="H55:K55" si="0">AVERAGE(H4:H54)</f>
        <v>673.65116279069764</v>
      </c>
      <c r="I55" s="78">
        <f t="shared" si="0"/>
        <v>677.88</v>
      </c>
      <c r="J55" s="77">
        <f t="shared" si="0"/>
        <v>8.39768568627451E-2</v>
      </c>
      <c r="K55" s="77">
        <f t="shared" si="0"/>
        <v>0.13197780000000003</v>
      </c>
      <c r="L55" s="77">
        <f>AVERAGE(L4:L54)</f>
        <v>6.2248660784313729E-2</v>
      </c>
      <c r="M55" s="77">
        <f t="shared" ref="M55" si="1">AVERAGE(M4:M54)</f>
        <v>0.32474235098039211</v>
      </c>
      <c r="N55" s="78">
        <f t="shared" ref="N55" si="2">AVERAGE(N4:N54)</f>
        <v>88834.372549019608</v>
      </c>
      <c r="O55" s="78">
        <f t="shared" ref="O55:P55" si="3">AVERAGE(O4:O54)</f>
        <v>71497.294117647063</v>
      </c>
      <c r="P55" s="78">
        <f t="shared" si="3"/>
        <v>96749.333333333328</v>
      </c>
    </row>
  </sheetData>
  <autoFilter ref="A3:P54" xr:uid="{B598C5B9-A438-4547-9A73-7323CCAF6FF9}">
    <sortState xmlns:xlrd2="http://schemas.microsoft.com/office/spreadsheetml/2017/richdata2" ref="A4:P54">
      <sortCondition ref="B3:B54"/>
    </sortState>
  </autoFilter>
  <pageMargins left="0" right="0" top="0" bottom="0" header="0" footer="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67172-A877-4D3C-A9EF-91FD1ECC5EE0}">
  <sheetPr>
    <tabColor theme="4"/>
  </sheetPr>
  <dimension ref="A1"/>
  <sheetViews>
    <sheetView workbookViewId="0">
      <selection activeCell="L19" sqref="L19"/>
    </sheetView>
  </sheetViews>
  <sheetFormatPr defaultColWidth="8.85546875" defaultRowHeight="15" x14ac:dyDescent="0.25"/>
  <cols>
    <col min="1" max="16384" width="8.85546875" style="16"/>
  </cols>
  <sheetData>
    <row r="1" spans="1:1" ht="15.75" x14ac:dyDescent="0.25">
      <c r="A1" s="15" t="s">
        <v>591</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A45E8-9E64-4D8B-9600-A4EE705DD19E}">
  <sheetPr>
    <tabColor theme="4" tint="-0.499984740745262"/>
  </sheetPr>
  <dimension ref="A1:AG16"/>
  <sheetViews>
    <sheetView zoomScaleNormal="100" workbookViewId="0">
      <selection activeCell="B29" sqref="B29"/>
    </sheetView>
  </sheetViews>
  <sheetFormatPr defaultColWidth="8.85546875" defaultRowHeight="15" x14ac:dyDescent="0.25"/>
  <cols>
    <col min="1" max="1" width="32.140625" style="16" customWidth="1"/>
    <col min="2" max="22" width="15.5703125" style="16" bestFit="1" customWidth="1"/>
    <col min="23" max="23" width="14.42578125" style="16" customWidth="1"/>
    <col min="24" max="32" width="11.5703125" style="16" bestFit="1" customWidth="1"/>
    <col min="33" max="33" width="17.140625" style="16" customWidth="1"/>
    <col min="34" max="16384" width="8.85546875" style="16"/>
  </cols>
  <sheetData>
    <row r="1" spans="1:33" ht="15.75" x14ac:dyDescent="0.25">
      <c r="A1" s="15" t="s">
        <v>29</v>
      </c>
    </row>
    <row r="3" spans="1:33" ht="15" customHeight="1" thickBot="1" x14ac:dyDescent="0.3"/>
    <row r="4" spans="1:33" ht="15" customHeight="1" x14ac:dyDescent="0.25">
      <c r="B4" s="165" t="s">
        <v>30</v>
      </c>
      <c r="C4" s="166"/>
      <c r="D4" s="166"/>
      <c r="E4" s="166"/>
      <c r="F4" s="166"/>
      <c r="G4" s="166"/>
      <c r="H4" s="166"/>
      <c r="I4" s="166"/>
      <c r="J4" s="166"/>
      <c r="K4" s="166"/>
      <c r="L4" s="166"/>
      <c r="M4" s="166"/>
      <c r="N4" s="166"/>
      <c r="O4" s="166"/>
      <c r="P4" s="166"/>
      <c r="Q4" s="166"/>
      <c r="R4" s="166"/>
      <c r="S4" s="166"/>
      <c r="T4" s="166"/>
      <c r="U4" s="166"/>
      <c r="V4" s="166"/>
      <c r="W4" s="165" t="s">
        <v>31</v>
      </c>
      <c r="X4" s="166"/>
      <c r="Y4" s="166"/>
      <c r="Z4" s="166"/>
      <c r="AA4" s="166"/>
      <c r="AB4" s="166"/>
      <c r="AC4" s="166"/>
      <c r="AD4" s="166"/>
      <c r="AE4" s="166"/>
      <c r="AF4" s="166"/>
      <c r="AG4" s="137" t="s">
        <v>32</v>
      </c>
    </row>
    <row r="5" spans="1:33" ht="15" customHeight="1" x14ac:dyDescent="0.25">
      <c r="A5" s="99" t="s">
        <v>33</v>
      </c>
      <c r="B5" s="112">
        <v>2001</v>
      </c>
      <c r="C5" s="20">
        <v>2002</v>
      </c>
      <c r="D5" s="20">
        <v>2003</v>
      </c>
      <c r="E5" s="20">
        <v>2004</v>
      </c>
      <c r="F5" s="20">
        <v>2005</v>
      </c>
      <c r="G5" s="20">
        <v>2006</v>
      </c>
      <c r="H5" s="20">
        <v>2007</v>
      </c>
      <c r="I5" s="20">
        <v>2008</v>
      </c>
      <c r="J5" s="20">
        <v>2009</v>
      </c>
      <c r="K5" s="20">
        <v>2010</v>
      </c>
      <c r="L5" s="20">
        <v>2011</v>
      </c>
      <c r="M5" s="20">
        <v>2012</v>
      </c>
      <c r="N5" s="20">
        <v>2013</v>
      </c>
      <c r="O5" s="20">
        <v>2014</v>
      </c>
      <c r="P5" s="20">
        <v>2015</v>
      </c>
      <c r="Q5" s="20">
        <v>2016</v>
      </c>
      <c r="R5" s="20">
        <v>2017</v>
      </c>
      <c r="S5" s="20">
        <v>2018</v>
      </c>
      <c r="T5" s="20">
        <v>2019</v>
      </c>
      <c r="U5" s="20">
        <v>2020</v>
      </c>
      <c r="V5" s="99">
        <v>2021</v>
      </c>
      <c r="W5" s="113">
        <v>2022</v>
      </c>
      <c r="X5" s="114">
        <v>2023</v>
      </c>
      <c r="Y5" s="114">
        <v>2024</v>
      </c>
      <c r="Z5" s="114">
        <v>2025</v>
      </c>
      <c r="AA5" s="114">
        <v>2026</v>
      </c>
      <c r="AB5" s="114">
        <v>2027</v>
      </c>
      <c r="AC5" s="114">
        <v>2028</v>
      </c>
      <c r="AD5" s="114">
        <v>2029</v>
      </c>
      <c r="AE5" s="114">
        <v>2030</v>
      </c>
      <c r="AF5" s="133">
        <v>2031</v>
      </c>
      <c r="AG5" s="138" t="s">
        <v>34</v>
      </c>
    </row>
    <row r="6" spans="1:33" ht="15" customHeight="1" x14ac:dyDescent="0.25">
      <c r="A6" s="115" t="s">
        <v>35</v>
      </c>
      <c r="B6" s="117">
        <f>B10/1000</f>
        <v>1.4834149999999999</v>
      </c>
      <c r="C6" s="9">
        <f t="shared" ref="C6:AF8" si="0">C10/1000</f>
        <v>1.6310129999999998</v>
      </c>
      <c r="D6" s="9">
        <f t="shared" si="0"/>
        <v>1.7703710000000001</v>
      </c>
      <c r="E6" s="9">
        <f t="shared" si="0"/>
        <v>1.8946720000000001</v>
      </c>
      <c r="F6" s="9">
        <f t="shared" si="0"/>
        <v>2.026567</v>
      </c>
      <c r="G6" s="9">
        <f t="shared" si="0"/>
        <v>2.1650929999999997</v>
      </c>
      <c r="H6" s="9">
        <f t="shared" si="0"/>
        <v>2.3055140000000001</v>
      </c>
      <c r="I6" s="9">
        <f t="shared" si="0"/>
        <v>2.4023539999999999</v>
      </c>
      <c r="J6" s="9">
        <f t="shared" si="0"/>
        <v>2.4927389999999998</v>
      </c>
      <c r="K6" s="9">
        <f t="shared" si="0"/>
        <v>2.5896370000000002</v>
      </c>
      <c r="L6" s="9">
        <f t="shared" si="0"/>
        <v>2.6765400000000001</v>
      </c>
      <c r="M6" s="9">
        <f t="shared" si="0"/>
        <v>2.7832520000000001</v>
      </c>
      <c r="N6" s="9">
        <f t="shared" si="0"/>
        <v>2.8566260000000003</v>
      </c>
      <c r="O6" s="9">
        <f t="shared" si="0"/>
        <v>3.0026230000000003</v>
      </c>
      <c r="P6" s="9">
        <f t="shared" si="0"/>
        <v>3.1653939999999996</v>
      </c>
      <c r="Q6" s="9">
        <f t="shared" si="0"/>
        <v>3.307404</v>
      </c>
      <c r="R6" s="9">
        <f t="shared" si="0"/>
        <v>3.4464540000000001</v>
      </c>
      <c r="S6" s="9">
        <f t="shared" si="0"/>
        <v>3.604428</v>
      </c>
      <c r="T6" s="9">
        <f t="shared" si="0"/>
        <v>3.7573820000000002</v>
      </c>
      <c r="U6" s="9">
        <f t="shared" si="0"/>
        <v>4.1440770000000002</v>
      </c>
      <c r="V6" s="116">
        <f t="shared" si="0"/>
        <v>4.2551270000000008</v>
      </c>
      <c r="W6" s="117">
        <f t="shared" si="0"/>
        <v>4.4398</v>
      </c>
      <c r="X6" s="9">
        <f t="shared" si="0"/>
        <v>4.6663000000000006</v>
      </c>
      <c r="Y6" s="9">
        <f t="shared" si="0"/>
        <v>4.8976999999999995</v>
      </c>
      <c r="Z6" s="9">
        <f t="shared" si="0"/>
        <v>5.1852</v>
      </c>
      <c r="AA6" s="9">
        <f t="shared" si="0"/>
        <v>5.4621000000000004</v>
      </c>
      <c r="AB6" s="9">
        <f t="shared" si="0"/>
        <v>5.7736999999999998</v>
      </c>
      <c r="AC6" s="9">
        <f t="shared" si="0"/>
        <v>6.1063999999999998</v>
      </c>
      <c r="AD6" s="9">
        <f t="shared" si="0"/>
        <v>6.4486999999999997</v>
      </c>
      <c r="AE6" s="9">
        <f t="shared" si="0"/>
        <v>6.8041999999999998</v>
      </c>
      <c r="AF6" s="116">
        <f t="shared" si="0"/>
        <v>7.1746999999999996</v>
      </c>
      <c r="AG6" s="139" t="s">
        <v>36</v>
      </c>
    </row>
    <row r="7" spans="1:33" x14ac:dyDescent="0.25">
      <c r="A7" s="115" t="s">
        <v>37</v>
      </c>
      <c r="B7" s="117">
        <f>B11/1000</f>
        <v>10.581899999999999</v>
      </c>
      <c r="C7" s="9">
        <f t="shared" si="0"/>
        <v>10.9291</v>
      </c>
      <c r="D7" s="9">
        <f t="shared" si="0"/>
        <v>11.4565</v>
      </c>
      <c r="E7" s="9">
        <f t="shared" si="0"/>
        <v>12.2172</v>
      </c>
      <c r="F7" s="9">
        <f t="shared" si="0"/>
        <v>13.039200000000001</v>
      </c>
      <c r="G7" s="9">
        <f t="shared" si="0"/>
        <v>13.8156</v>
      </c>
      <c r="H7" s="9">
        <f t="shared" si="0"/>
        <v>14.474200000000002</v>
      </c>
      <c r="I7" s="9">
        <f t="shared" si="0"/>
        <v>14.7699</v>
      </c>
      <c r="J7" s="9">
        <f t="shared" si="0"/>
        <v>14.4781</v>
      </c>
      <c r="K7" s="9">
        <f t="shared" si="0"/>
        <v>15.048999999999999</v>
      </c>
      <c r="L7" s="9">
        <f t="shared" si="0"/>
        <v>15.5997</v>
      </c>
      <c r="M7" s="9">
        <f t="shared" si="0"/>
        <v>16.254000000000001</v>
      </c>
      <c r="N7" s="9">
        <f t="shared" si="0"/>
        <v>16.880700000000001</v>
      </c>
      <c r="O7" s="9">
        <f t="shared" si="0"/>
        <v>17.6081</v>
      </c>
      <c r="P7" s="9">
        <f t="shared" si="0"/>
        <v>18.295000000000002</v>
      </c>
      <c r="Q7" s="9">
        <f t="shared" si="0"/>
        <v>18.8049</v>
      </c>
      <c r="R7" s="9">
        <f t="shared" si="0"/>
        <v>19.612099999999998</v>
      </c>
      <c r="S7" s="9">
        <f t="shared" si="0"/>
        <v>20.656500000000001</v>
      </c>
      <c r="T7" s="9">
        <f t="shared" si="0"/>
        <v>21.5214</v>
      </c>
      <c r="U7" s="9">
        <f t="shared" si="0"/>
        <v>21.323</v>
      </c>
      <c r="V7" s="116">
        <f t="shared" si="0"/>
        <v>23.594000000000001</v>
      </c>
      <c r="W7" s="117">
        <f t="shared" si="0"/>
        <v>25.461299999999998</v>
      </c>
      <c r="X7" s="9">
        <f t="shared" si="0"/>
        <v>26.505200000000002</v>
      </c>
      <c r="Y7" s="9">
        <f t="shared" si="0"/>
        <v>27.459400000000002</v>
      </c>
      <c r="Z7" s="9">
        <f t="shared" si="0"/>
        <v>28.6539</v>
      </c>
      <c r="AA7" s="9">
        <f t="shared" si="0"/>
        <v>29.900299999999998</v>
      </c>
      <c r="AB7" s="9">
        <f t="shared" si="0"/>
        <v>31.171099999999999</v>
      </c>
      <c r="AC7" s="9">
        <f t="shared" si="0"/>
        <v>32.433500000000002</v>
      </c>
      <c r="AD7" s="9">
        <f t="shared" si="0"/>
        <v>33.747099999999996</v>
      </c>
      <c r="AE7" s="9">
        <f t="shared" si="0"/>
        <v>35.113800000000005</v>
      </c>
      <c r="AF7" s="116">
        <f t="shared" si="0"/>
        <v>36.535899999999998</v>
      </c>
      <c r="AG7" s="139" t="s">
        <v>36</v>
      </c>
    </row>
    <row r="8" spans="1:33" x14ac:dyDescent="0.25">
      <c r="A8" s="115" t="s">
        <v>38</v>
      </c>
      <c r="B8" s="117">
        <f>B12/1000</f>
        <v>9.0984850000000002</v>
      </c>
      <c r="C8" s="9">
        <f t="shared" si="0"/>
        <v>9.2980869999999989</v>
      </c>
      <c r="D8" s="9">
        <f t="shared" si="0"/>
        <v>9.6861290000000011</v>
      </c>
      <c r="E8" s="9">
        <f t="shared" si="0"/>
        <v>10.322528</v>
      </c>
      <c r="F8" s="9">
        <f t="shared" si="0"/>
        <v>11.012633000000001</v>
      </c>
      <c r="G8" s="9">
        <f t="shared" si="0"/>
        <v>11.650507000000001</v>
      </c>
      <c r="H8" s="9">
        <f t="shared" si="0"/>
        <v>12.168686000000001</v>
      </c>
      <c r="I8" s="9">
        <f t="shared" si="0"/>
        <v>12.367546000000001</v>
      </c>
      <c r="J8" s="9">
        <f t="shared" si="0"/>
        <v>11.985361000000001</v>
      </c>
      <c r="K8" s="9">
        <f t="shared" si="0"/>
        <v>12.459363</v>
      </c>
      <c r="L8" s="9">
        <f t="shared" si="0"/>
        <v>12.923159999999999</v>
      </c>
      <c r="M8" s="9">
        <f t="shared" si="0"/>
        <v>13.470748</v>
      </c>
      <c r="N8" s="9">
        <f t="shared" si="0"/>
        <v>14.024074000000001</v>
      </c>
      <c r="O8" s="9">
        <f t="shared" si="0"/>
        <v>14.605476999999999</v>
      </c>
      <c r="P8" s="9">
        <f t="shared" si="0"/>
        <v>15.129605999999999</v>
      </c>
      <c r="Q8" s="9">
        <f t="shared" si="0"/>
        <v>15.497496000000002</v>
      </c>
      <c r="R8" s="9">
        <f t="shared" si="0"/>
        <v>16.165645999999999</v>
      </c>
      <c r="S8" s="9">
        <f t="shared" si="0"/>
        <v>17.052071999999999</v>
      </c>
      <c r="T8" s="9">
        <f t="shared" si="0"/>
        <v>17.764018</v>
      </c>
      <c r="U8" s="9">
        <f t="shared" si="0"/>
        <v>17.178922999999998</v>
      </c>
      <c r="V8" s="116">
        <f t="shared" si="0"/>
        <v>19.338873</v>
      </c>
      <c r="W8" s="117">
        <f t="shared" si="0"/>
        <v>21.0215</v>
      </c>
      <c r="X8" s="9">
        <f t="shared" si="0"/>
        <v>21.838900000000002</v>
      </c>
      <c r="Y8" s="9">
        <f t="shared" si="0"/>
        <v>22.561700000000002</v>
      </c>
      <c r="Z8" s="9">
        <f t="shared" si="0"/>
        <v>23.468700000000002</v>
      </c>
      <c r="AA8" s="9">
        <f t="shared" si="0"/>
        <v>24.438199999999998</v>
      </c>
      <c r="AB8" s="9">
        <f t="shared" si="0"/>
        <v>25.397399999999998</v>
      </c>
      <c r="AC8" s="9">
        <f t="shared" si="0"/>
        <v>26.327099999999998</v>
      </c>
      <c r="AD8" s="9">
        <f t="shared" si="0"/>
        <v>27.298399999999997</v>
      </c>
      <c r="AE8" s="9">
        <f t="shared" si="0"/>
        <v>28.309600000000003</v>
      </c>
      <c r="AF8" s="116">
        <f t="shared" si="0"/>
        <v>29.3612</v>
      </c>
      <c r="AG8" s="139" t="s">
        <v>36</v>
      </c>
    </row>
    <row r="9" spans="1:33" x14ac:dyDescent="0.25">
      <c r="B9" s="118"/>
      <c r="W9" s="118"/>
      <c r="AG9" s="139"/>
    </row>
    <row r="10" spans="1:33" x14ac:dyDescent="0.25">
      <c r="A10" s="115" t="s">
        <v>39</v>
      </c>
      <c r="B10" s="124">
        <v>1483.415</v>
      </c>
      <c r="C10" s="13">
        <v>1631.0129999999999</v>
      </c>
      <c r="D10" s="13">
        <v>1770.3710000000001</v>
      </c>
      <c r="E10" s="13">
        <v>1894.672</v>
      </c>
      <c r="F10" s="13">
        <v>2026.567</v>
      </c>
      <c r="G10" s="13">
        <v>2165.0929999999998</v>
      </c>
      <c r="H10" s="13">
        <v>2305.5140000000001</v>
      </c>
      <c r="I10" s="13">
        <v>2402.3539999999998</v>
      </c>
      <c r="J10" s="13">
        <v>2492.739</v>
      </c>
      <c r="K10" s="13">
        <v>2589.6370000000002</v>
      </c>
      <c r="L10" s="13">
        <v>2676.54</v>
      </c>
      <c r="M10" s="13">
        <v>2783.252</v>
      </c>
      <c r="N10" s="13">
        <v>2856.6260000000002</v>
      </c>
      <c r="O10" s="13">
        <v>3002.623</v>
      </c>
      <c r="P10" s="13">
        <v>3165.3939999999998</v>
      </c>
      <c r="Q10" s="13">
        <v>3307.404</v>
      </c>
      <c r="R10" s="13">
        <v>3446.4540000000002</v>
      </c>
      <c r="S10" s="13">
        <v>3604.4279999999999</v>
      </c>
      <c r="T10" s="13">
        <v>3757.3820000000001</v>
      </c>
      <c r="U10" s="13">
        <v>4144.0770000000002</v>
      </c>
      <c r="V10" s="119">
        <v>4255.1270000000004</v>
      </c>
      <c r="W10" s="120">
        <v>4439.8</v>
      </c>
      <c r="X10" s="121">
        <v>4666.3</v>
      </c>
      <c r="Y10" s="121">
        <v>4897.7</v>
      </c>
      <c r="Z10" s="121">
        <v>5185.2</v>
      </c>
      <c r="AA10" s="121">
        <v>5462.1</v>
      </c>
      <c r="AB10" s="121">
        <v>5773.7</v>
      </c>
      <c r="AC10" s="121">
        <v>6106.4</v>
      </c>
      <c r="AD10" s="121">
        <v>6448.7</v>
      </c>
      <c r="AE10" s="121">
        <v>6804.2</v>
      </c>
      <c r="AF10" s="134">
        <v>7174.7</v>
      </c>
      <c r="AG10" s="141">
        <f>_xlfn.RRI(20,B12,V12)</f>
        <v>3.8420143069103574E-2</v>
      </c>
    </row>
    <row r="11" spans="1:33" x14ac:dyDescent="0.25">
      <c r="A11" s="115" t="s">
        <v>40</v>
      </c>
      <c r="B11" s="124">
        <v>10581.9</v>
      </c>
      <c r="C11" s="13">
        <v>10929.1</v>
      </c>
      <c r="D11" s="13">
        <v>11456.5</v>
      </c>
      <c r="E11" s="13">
        <v>12217.2</v>
      </c>
      <c r="F11" s="13">
        <v>13039.2</v>
      </c>
      <c r="G11" s="13">
        <v>13815.6</v>
      </c>
      <c r="H11" s="13">
        <v>14474.2</v>
      </c>
      <c r="I11" s="13">
        <v>14769.9</v>
      </c>
      <c r="J11" s="13">
        <v>14478.1</v>
      </c>
      <c r="K11" s="13">
        <v>15049</v>
      </c>
      <c r="L11" s="13">
        <v>15599.7</v>
      </c>
      <c r="M11" s="13">
        <v>16254</v>
      </c>
      <c r="N11" s="13">
        <v>16880.7</v>
      </c>
      <c r="O11" s="13">
        <v>17608.099999999999</v>
      </c>
      <c r="P11" s="13">
        <v>18295</v>
      </c>
      <c r="Q11" s="13">
        <v>18804.900000000001</v>
      </c>
      <c r="R11" s="13">
        <v>19612.099999999999</v>
      </c>
      <c r="S11" s="13">
        <v>20656.5</v>
      </c>
      <c r="T11" s="13">
        <v>21521.4</v>
      </c>
      <c r="U11" s="13">
        <v>21323</v>
      </c>
      <c r="V11" s="119">
        <v>23594</v>
      </c>
      <c r="W11" s="122">
        <v>25461.3</v>
      </c>
      <c r="X11" s="123">
        <v>26505.200000000001</v>
      </c>
      <c r="Y11" s="123">
        <v>27459.4</v>
      </c>
      <c r="Z11" s="123">
        <v>28653.9</v>
      </c>
      <c r="AA11" s="123">
        <v>29900.3</v>
      </c>
      <c r="AB11" s="123">
        <v>31171.1</v>
      </c>
      <c r="AC11" s="123">
        <v>32433.5</v>
      </c>
      <c r="AD11" s="123">
        <v>33747.1</v>
      </c>
      <c r="AE11" s="123">
        <v>35113.800000000003</v>
      </c>
      <c r="AF11" s="135">
        <v>36535.9</v>
      </c>
      <c r="AG11" s="141" t="s">
        <v>36</v>
      </c>
    </row>
    <row r="12" spans="1:33" x14ac:dyDescent="0.25">
      <c r="A12" s="115" t="s">
        <v>41</v>
      </c>
      <c r="B12" s="124">
        <f>B11-B10</f>
        <v>9098.4850000000006</v>
      </c>
      <c r="C12" s="13">
        <f t="shared" ref="C12:AF12" si="1">C11-C10</f>
        <v>9298.0869999999995</v>
      </c>
      <c r="D12" s="13">
        <f t="shared" si="1"/>
        <v>9686.1290000000008</v>
      </c>
      <c r="E12" s="13">
        <f t="shared" si="1"/>
        <v>10322.528</v>
      </c>
      <c r="F12" s="13">
        <f t="shared" si="1"/>
        <v>11012.633000000002</v>
      </c>
      <c r="G12" s="13">
        <f t="shared" si="1"/>
        <v>11650.507000000001</v>
      </c>
      <c r="H12" s="13">
        <f t="shared" si="1"/>
        <v>12168.686000000002</v>
      </c>
      <c r="I12" s="13">
        <f t="shared" si="1"/>
        <v>12367.546</v>
      </c>
      <c r="J12" s="13">
        <f t="shared" si="1"/>
        <v>11985.361000000001</v>
      </c>
      <c r="K12" s="13">
        <f t="shared" si="1"/>
        <v>12459.362999999999</v>
      </c>
      <c r="L12" s="13">
        <f t="shared" si="1"/>
        <v>12923.16</v>
      </c>
      <c r="M12" s="13">
        <f t="shared" si="1"/>
        <v>13470.748</v>
      </c>
      <c r="N12" s="13">
        <f t="shared" si="1"/>
        <v>14024.074000000001</v>
      </c>
      <c r="O12" s="13">
        <f t="shared" si="1"/>
        <v>14605.476999999999</v>
      </c>
      <c r="P12" s="13">
        <f t="shared" si="1"/>
        <v>15129.606</v>
      </c>
      <c r="Q12" s="13">
        <f t="shared" si="1"/>
        <v>15497.496000000001</v>
      </c>
      <c r="R12" s="13">
        <f t="shared" si="1"/>
        <v>16165.645999999999</v>
      </c>
      <c r="S12" s="13">
        <f t="shared" si="1"/>
        <v>17052.072</v>
      </c>
      <c r="T12" s="13">
        <f t="shared" si="1"/>
        <v>17764.018</v>
      </c>
      <c r="U12" s="13">
        <f t="shared" si="1"/>
        <v>17178.922999999999</v>
      </c>
      <c r="V12" s="119">
        <f t="shared" si="1"/>
        <v>19338.873</v>
      </c>
      <c r="W12" s="124">
        <f t="shared" si="1"/>
        <v>21021.5</v>
      </c>
      <c r="X12" s="13">
        <f t="shared" si="1"/>
        <v>21838.9</v>
      </c>
      <c r="Y12" s="13">
        <f t="shared" si="1"/>
        <v>22561.7</v>
      </c>
      <c r="Z12" s="13">
        <f t="shared" si="1"/>
        <v>23468.7</v>
      </c>
      <c r="AA12" s="13">
        <f t="shared" si="1"/>
        <v>24438.199999999997</v>
      </c>
      <c r="AB12" s="13">
        <f t="shared" si="1"/>
        <v>25397.399999999998</v>
      </c>
      <c r="AC12" s="13">
        <f t="shared" si="1"/>
        <v>26327.1</v>
      </c>
      <c r="AD12" s="13">
        <f t="shared" si="1"/>
        <v>27298.399999999998</v>
      </c>
      <c r="AE12" s="13">
        <f t="shared" si="1"/>
        <v>28309.600000000002</v>
      </c>
      <c r="AF12" s="119">
        <f t="shared" si="1"/>
        <v>29361.200000000001</v>
      </c>
      <c r="AG12" s="141">
        <f t="shared" ref="AG12" si="2">_xlfn.RRI(20,B14,V14)</f>
        <v>1.2676185197958656E-2</v>
      </c>
    </row>
    <row r="13" spans="1:33" x14ac:dyDescent="0.25">
      <c r="A13" s="115" t="s">
        <v>42</v>
      </c>
      <c r="B13" s="126">
        <f>1-B14</f>
        <v>0.85981581757529368</v>
      </c>
      <c r="C13" s="14">
        <f t="shared" ref="C13:AF13" si="3">1-C14</f>
        <v>0.85076419833289108</v>
      </c>
      <c r="D13" s="14">
        <f t="shared" si="3"/>
        <v>0.84547016977261813</v>
      </c>
      <c r="E13" s="14">
        <f t="shared" si="3"/>
        <v>0.84491765707363387</v>
      </c>
      <c r="F13" s="14">
        <f t="shared" si="3"/>
        <v>0.84457888520768143</v>
      </c>
      <c r="G13" s="14">
        <f t="shared" si="3"/>
        <v>0.84328635745099745</v>
      </c>
      <c r="H13" s="14">
        <f t="shared" si="3"/>
        <v>0.8407156181343356</v>
      </c>
      <c r="I13" s="14">
        <f t="shared" si="3"/>
        <v>0.83734798475277428</v>
      </c>
      <c r="J13" s="14">
        <f t="shared" si="3"/>
        <v>0.82782692480366893</v>
      </c>
      <c r="K13" s="14">
        <f t="shared" si="3"/>
        <v>0.82791966243604231</v>
      </c>
      <c r="L13" s="14">
        <f t="shared" si="3"/>
        <v>0.82842362353122179</v>
      </c>
      <c r="M13" s="14">
        <f t="shared" si="3"/>
        <v>0.82876510397440628</v>
      </c>
      <c r="N13" s="14">
        <f t="shared" si="3"/>
        <v>0.83077561949445222</v>
      </c>
      <c r="O13" s="14">
        <f t="shared" si="3"/>
        <v>0.82947490075590213</v>
      </c>
      <c r="P13" s="14">
        <f t="shared" si="3"/>
        <v>0.82698037715222739</v>
      </c>
      <c r="Q13" s="14">
        <f t="shared" si="3"/>
        <v>0.82412009635786421</v>
      </c>
      <c r="R13" s="14">
        <f t="shared" si="3"/>
        <v>0.82426899720070768</v>
      </c>
      <c r="S13" s="14">
        <f t="shared" si="3"/>
        <v>0.82550635393217631</v>
      </c>
      <c r="T13" s="14">
        <f t="shared" si="3"/>
        <v>0.82541182265094282</v>
      </c>
      <c r="U13" s="14">
        <f t="shared" si="3"/>
        <v>0.8056522534352577</v>
      </c>
      <c r="V13" s="125">
        <f t="shared" si="3"/>
        <v>0.81965215732813423</v>
      </c>
      <c r="W13" s="126">
        <f t="shared" si="3"/>
        <v>0.82562555721820963</v>
      </c>
      <c r="X13" s="14">
        <f t="shared" si="3"/>
        <v>0.82394775364834072</v>
      </c>
      <c r="Y13" s="14">
        <f t="shared" si="3"/>
        <v>0.82163849173689152</v>
      </c>
      <c r="Z13" s="14">
        <f t="shared" si="3"/>
        <v>0.81904034005842141</v>
      </c>
      <c r="AA13" s="14">
        <f t="shared" si="3"/>
        <v>0.81732290311468447</v>
      </c>
      <c r="AB13" s="14">
        <f t="shared" si="3"/>
        <v>0.81477394124686009</v>
      </c>
      <c r="AC13" s="14">
        <f t="shared" si="3"/>
        <v>0.81172553070128106</v>
      </c>
      <c r="AD13" s="14">
        <f t="shared" si="3"/>
        <v>0.80891098790710902</v>
      </c>
      <c r="AE13" s="14">
        <f t="shared" si="3"/>
        <v>0.80622433345294442</v>
      </c>
      <c r="AF13" s="125">
        <f t="shared" si="3"/>
        <v>0.80362602262432292</v>
      </c>
      <c r="AG13" s="139" t="s">
        <v>36</v>
      </c>
    </row>
    <row r="14" spans="1:33" ht="15.75" thickBot="1" x14ac:dyDescent="0.3">
      <c r="A14" s="115" t="s">
        <v>43</v>
      </c>
      <c r="B14" s="127">
        <f>B10/B11</f>
        <v>0.14018418242470634</v>
      </c>
      <c r="C14" s="128">
        <f t="shared" ref="C14:AF14" si="4">C10/C11</f>
        <v>0.1492358016671089</v>
      </c>
      <c r="D14" s="128">
        <f t="shared" si="4"/>
        <v>0.15452983022738184</v>
      </c>
      <c r="E14" s="128">
        <f t="shared" si="4"/>
        <v>0.15508234292636611</v>
      </c>
      <c r="F14" s="128">
        <f t="shared" si="4"/>
        <v>0.15542111479231854</v>
      </c>
      <c r="G14" s="128">
        <f t="shared" si="4"/>
        <v>0.15671364254900255</v>
      </c>
      <c r="H14" s="128">
        <f t="shared" si="4"/>
        <v>0.15928438186566443</v>
      </c>
      <c r="I14" s="128">
        <f t="shared" si="4"/>
        <v>0.16265201524722578</v>
      </c>
      <c r="J14" s="128">
        <f t="shared" si="4"/>
        <v>0.17217307519633102</v>
      </c>
      <c r="K14" s="128">
        <f t="shared" si="4"/>
        <v>0.17208033756395774</v>
      </c>
      <c r="L14" s="128">
        <f t="shared" si="4"/>
        <v>0.17157637646877824</v>
      </c>
      <c r="M14" s="128">
        <f t="shared" si="4"/>
        <v>0.17123489602559369</v>
      </c>
      <c r="N14" s="128">
        <f t="shared" si="4"/>
        <v>0.16922438050554775</v>
      </c>
      <c r="O14" s="128">
        <f t="shared" si="4"/>
        <v>0.17052509924409789</v>
      </c>
      <c r="P14" s="128">
        <f t="shared" si="4"/>
        <v>0.17301962284777261</v>
      </c>
      <c r="Q14" s="128">
        <f t="shared" si="4"/>
        <v>0.17587990364213582</v>
      </c>
      <c r="R14" s="128">
        <f t="shared" si="4"/>
        <v>0.1757310027992923</v>
      </c>
      <c r="S14" s="128">
        <f t="shared" si="4"/>
        <v>0.17449364606782369</v>
      </c>
      <c r="T14" s="128">
        <f t="shared" si="4"/>
        <v>0.17458817734905721</v>
      </c>
      <c r="U14" s="128">
        <f t="shared" si="4"/>
        <v>0.1943477465647423</v>
      </c>
      <c r="V14" s="136">
        <f t="shared" si="4"/>
        <v>0.18034784267186574</v>
      </c>
      <c r="W14" s="127">
        <f t="shared" si="4"/>
        <v>0.17437444278179043</v>
      </c>
      <c r="X14" s="128">
        <f t="shared" si="4"/>
        <v>0.17605224635165931</v>
      </c>
      <c r="Y14" s="128">
        <f t="shared" si="4"/>
        <v>0.17836150826310843</v>
      </c>
      <c r="Z14" s="128">
        <f t="shared" si="4"/>
        <v>0.18095965994157862</v>
      </c>
      <c r="AA14" s="128">
        <f t="shared" si="4"/>
        <v>0.18267709688531555</v>
      </c>
      <c r="AB14" s="128">
        <f t="shared" si="4"/>
        <v>0.18522605875313994</v>
      </c>
      <c r="AC14" s="128">
        <f t="shared" si="4"/>
        <v>0.18827446929871891</v>
      </c>
      <c r="AD14" s="128">
        <f t="shared" si="4"/>
        <v>0.19108901209289095</v>
      </c>
      <c r="AE14" s="128">
        <f t="shared" si="4"/>
        <v>0.19377566654705555</v>
      </c>
      <c r="AF14" s="136">
        <f t="shared" si="4"/>
        <v>0.19637397737567705</v>
      </c>
      <c r="AG14" s="140" t="s">
        <v>36</v>
      </c>
    </row>
    <row r="15" spans="1:33" x14ac:dyDescent="0.25">
      <c r="A15" s="16" t="s">
        <v>44</v>
      </c>
    </row>
    <row r="16" spans="1:33" x14ac:dyDescent="0.25">
      <c r="A16" s="16" t="s">
        <v>45</v>
      </c>
    </row>
  </sheetData>
  <mergeCells count="2">
    <mergeCell ref="B4:V4"/>
    <mergeCell ref="W4:AF4"/>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22B7C-A773-4FF6-BA5C-A2952C9717E7}">
  <sheetPr>
    <tabColor theme="4"/>
  </sheetPr>
  <dimension ref="A1"/>
  <sheetViews>
    <sheetView workbookViewId="0">
      <selection activeCell="Q21" sqref="Q21"/>
    </sheetView>
  </sheetViews>
  <sheetFormatPr defaultColWidth="8.85546875" defaultRowHeight="15" x14ac:dyDescent="0.25"/>
  <cols>
    <col min="1" max="16384" width="8.85546875" style="16"/>
  </cols>
  <sheetData>
    <row r="1" spans="1:1" ht="15.75" x14ac:dyDescent="0.25">
      <c r="A1" s="15" t="s">
        <v>592</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E9425-05CA-4E2B-B723-E017C8B9BC16}">
  <sheetPr>
    <tabColor theme="4"/>
  </sheetPr>
  <dimension ref="A1"/>
  <sheetViews>
    <sheetView zoomScaleNormal="100" workbookViewId="0">
      <selection activeCell="B30" sqref="B30"/>
    </sheetView>
  </sheetViews>
  <sheetFormatPr defaultColWidth="8.85546875" defaultRowHeight="15" x14ac:dyDescent="0.25"/>
  <cols>
    <col min="1" max="1" width="26.5703125" style="16" customWidth="1"/>
    <col min="2" max="22" width="15.5703125" style="16" bestFit="1" customWidth="1"/>
    <col min="23" max="23" width="14.42578125" style="16" customWidth="1"/>
    <col min="24" max="16384" width="8.85546875" style="16"/>
  </cols>
  <sheetData>
    <row r="1" spans="1:1" ht="15.75" x14ac:dyDescent="0.25">
      <c r="A1" s="15" t="s">
        <v>46</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B2E78-784E-4728-B2F0-9D807F313871}">
  <sheetPr>
    <tabColor theme="4"/>
  </sheetPr>
  <dimension ref="A1:R7"/>
  <sheetViews>
    <sheetView zoomScale="70" zoomScaleNormal="70" workbookViewId="0">
      <selection activeCell="T12" sqref="T12"/>
    </sheetView>
  </sheetViews>
  <sheetFormatPr defaultColWidth="8.85546875" defaultRowHeight="15" x14ac:dyDescent="0.25"/>
  <cols>
    <col min="1" max="16384" width="8.85546875" style="16"/>
  </cols>
  <sheetData>
    <row r="1" spans="1:18" ht="15.75" x14ac:dyDescent="0.25">
      <c r="A1" s="15" t="s">
        <v>47</v>
      </c>
      <c r="R1"/>
    </row>
    <row r="2" spans="1:18" x14ac:dyDescent="0.25">
      <c r="R2"/>
    </row>
    <row r="3" spans="1:18" x14ac:dyDescent="0.25">
      <c r="R3" s="130"/>
    </row>
    <row r="4" spans="1:18" x14ac:dyDescent="0.25">
      <c r="R4"/>
    </row>
    <row r="5" spans="1:18" x14ac:dyDescent="0.25">
      <c r="R5"/>
    </row>
    <row r="6" spans="1:18" x14ac:dyDescent="0.25">
      <c r="R6"/>
    </row>
    <row r="7" spans="1:18" x14ac:dyDescent="0.25">
      <c r="R7"/>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980E0-1DB8-42E4-9479-09E363A4EC8A}">
  <sheetPr>
    <tabColor theme="4" tint="-0.499984740745262"/>
  </sheetPr>
  <dimension ref="A1:N46"/>
  <sheetViews>
    <sheetView workbookViewId="0">
      <pane ySplit="4" topLeftCell="A5" activePane="bottomLeft" state="frozen"/>
      <selection pane="bottomLeft" activeCell="E18" sqref="E18"/>
    </sheetView>
  </sheetViews>
  <sheetFormatPr defaultColWidth="8.85546875" defaultRowHeight="15" x14ac:dyDescent="0.25"/>
  <cols>
    <col min="1" max="1" width="8.85546875" style="16"/>
    <col min="2" max="2" width="12.7109375" style="16" bestFit="1" customWidth="1"/>
    <col min="3" max="3" width="8.5703125" style="16" bestFit="1" customWidth="1"/>
    <col min="4" max="9" width="8.85546875" style="16"/>
    <col min="10" max="10" width="12.7109375" style="16" customWidth="1"/>
    <col min="11" max="11" width="8.85546875" style="16"/>
    <col min="12" max="12" width="12.28515625" style="16" customWidth="1"/>
    <col min="13" max="13" width="15.140625" style="16" bestFit="1" customWidth="1"/>
    <col min="14" max="14" width="13.5703125" style="16" customWidth="1"/>
    <col min="15" max="16384" width="8.85546875" style="16"/>
  </cols>
  <sheetData>
    <row r="1" spans="1:14" ht="15.75" x14ac:dyDescent="0.25">
      <c r="A1" s="15" t="s">
        <v>48</v>
      </c>
    </row>
    <row r="2" spans="1:14" x14ac:dyDescent="0.25">
      <c r="A2" s="16" t="s">
        <v>49</v>
      </c>
    </row>
    <row r="4" spans="1:14" s="17" customFormat="1" ht="45" x14ac:dyDescent="0.25">
      <c r="A4" s="22" t="s">
        <v>50</v>
      </c>
      <c r="B4" s="22" t="s">
        <v>51</v>
      </c>
      <c r="C4" s="22" t="s">
        <v>52</v>
      </c>
      <c r="D4" s="22" t="s">
        <v>53</v>
      </c>
      <c r="E4" s="22" t="s">
        <v>54</v>
      </c>
      <c r="F4" s="22" t="s">
        <v>55</v>
      </c>
      <c r="G4" s="22" t="s">
        <v>56</v>
      </c>
      <c r="H4" s="22" t="s">
        <v>57</v>
      </c>
      <c r="I4" s="22" t="s">
        <v>58</v>
      </c>
      <c r="J4" s="22" t="s">
        <v>59</v>
      </c>
      <c r="K4" s="22" t="s">
        <v>60</v>
      </c>
      <c r="L4" s="22" t="s">
        <v>61</v>
      </c>
      <c r="M4" s="22" t="s">
        <v>62</v>
      </c>
      <c r="N4" s="22" t="s">
        <v>63</v>
      </c>
    </row>
    <row r="5" spans="1:14" x14ac:dyDescent="0.25">
      <c r="A5" s="21">
        <v>1980</v>
      </c>
      <c r="B5" s="21">
        <v>73.7</v>
      </c>
      <c r="C5" s="21">
        <v>74.599999999999994</v>
      </c>
      <c r="D5" s="21">
        <v>72.7</v>
      </c>
      <c r="E5" s="21">
        <v>73.3</v>
      </c>
      <c r="F5" s="21">
        <v>75.099999999999994</v>
      </c>
      <c r="G5" s="21">
        <v>74.3</v>
      </c>
      <c r="H5" s="21">
        <v>72.900000000000006</v>
      </c>
      <c r="I5" s="21">
        <v>76.099999999999994</v>
      </c>
      <c r="J5" s="21">
        <v>75.900000000000006</v>
      </c>
      <c r="K5" s="21">
        <v>75.8</v>
      </c>
      <c r="L5" s="21">
        <v>75.7</v>
      </c>
      <c r="M5" s="21">
        <v>73.2</v>
      </c>
      <c r="N5" s="21">
        <v>74.5</v>
      </c>
    </row>
    <row r="6" spans="1:14" x14ac:dyDescent="0.25">
      <c r="A6" s="21">
        <v>1981</v>
      </c>
      <c r="B6" s="21">
        <v>74.099999999999994</v>
      </c>
      <c r="C6" s="21">
        <v>74.8</v>
      </c>
      <c r="D6" s="21">
        <v>73</v>
      </c>
      <c r="E6" s="21">
        <v>73.7</v>
      </c>
      <c r="F6" s="21">
        <v>75.5</v>
      </c>
      <c r="G6" s="21">
        <v>74.5</v>
      </c>
      <c r="H6" s="21">
        <v>73.2</v>
      </c>
      <c r="I6" s="21">
        <v>76.5</v>
      </c>
      <c r="J6" s="21">
        <v>76</v>
      </c>
      <c r="K6" s="21">
        <v>76.099999999999994</v>
      </c>
      <c r="L6" s="21">
        <v>75.900000000000006</v>
      </c>
      <c r="M6" s="21">
        <v>73.8</v>
      </c>
      <c r="N6" s="21">
        <v>74.8</v>
      </c>
    </row>
    <row r="7" spans="1:14" x14ac:dyDescent="0.25">
      <c r="A7" s="21">
        <v>1982</v>
      </c>
      <c r="B7" s="21">
        <v>74.5</v>
      </c>
      <c r="C7" s="21">
        <v>74.599999999999994</v>
      </c>
      <c r="D7" s="21">
        <v>73.2</v>
      </c>
      <c r="E7" s="21">
        <v>74</v>
      </c>
      <c r="F7" s="21">
        <v>75.7</v>
      </c>
      <c r="G7" s="21">
        <v>74.8</v>
      </c>
      <c r="H7" s="21">
        <v>73.5</v>
      </c>
      <c r="I7" s="21">
        <v>76.900000000000006</v>
      </c>
      <c r="J7" s="21">
        <v>76.099999999999994</v>
      </c>
      <c r="K7" s="21">
        <v>76.400000000000006</v>
      </c>
      <c r="L7" s="21">
        <v>76.3</v>
      </c>
      <c r="M7" s="21">
        <v>74.099999999999994</v>
      </c>
      <c r="N7" s="21">
        <v>75.099999999999994</v>
      </c>
    </row>
    <row r="8" spans="1:14" x14ac:dyDescent="0.25">
      <c r="A8" s="21">
        <v>1983</v>
      </c>
      <c r="B8" s="21">
        <v>74.599999999999994</v>
      </c>
      <c r="C8" s="21">
        <v>75.400000000000006</v>
      </c>
      <c r="D8" s="21">
        <v>73.3</v>
      </c>
      <c r="E8" s="21">
        <v>73.900000000000006</v>
      </c>
      <c r="F8" s="21">
        <v>76.099999999999994</v>
      </c>
      <c r="G8" s="21">
        <v>74.8</v>
      </c>
      <c r="H8" s="21">
        <v>73.8</v>
      </c>
      <c r="I8" s="21">
        <v>77</v>
      </c>
      <c r="J8" s="21">
        <v>76.3</v>
      </c>
      <c r="K8" s="21">
        <v>76.7</v>
      </c>
      <c r="L8" s="21">
        <v>76.2</v>
      </c>
      <c r="M8" s="21">
        <v>74.3</v>
      </c>
      <c r="N8" s="21">
        <v>75.3</v>
      </c>
    </row>
    <row r="9" spans="1:14" x14ac:dyDescent="0.25">
      <c r="A9" s="21">
        <v>1984</v>
      </c>
      <c r="B9" s="21">
        <v>74.7</v>
      </c>
      <c r="C9" s="21">
        <v>75.7</v>
      </c>
      <c r="D9" s="21">
        <v>73.900000000000006</v>
      </c>
      <c r="E9" s="21">
        <v>74.5</v>
      </c>
      <c r="F9" s="21">
        <v>76.400000000000006</v>
      </c>
      <c r="G9" s="21">
        <v>75.3</v>
      </c>
      <c r="H9" s="21">
        <v>74.3</v>
      </c>
      <c r="I9" s="21">
        <v>77.400000000000006</v>
      </c>
      <c r="J9" s="21">
        <v>76.400000000000006</v>
      </c>
      <c r="K9" s="21">
        <v>76.900000000000006</v>
      </c>
      <c r="L9" s="21">
        <v>76.900000000000006</v>
      </c>
      <c r="M9" s="21">
        <v>74.5</v>
      </c>
      <c r="N9" s="21">
        <v>75.7</v>
      </c>
    </row>
    <row r="10" spans="1:14" x14ac:dyDescent="0.25">
      <c r="A10" s="21">
        <v>1985</v>
      </c>
      <c r="B10" s="21">
        <v>74.7</v>
      </c>
      <c r="C10" s="21">
        <v>75.5</v>
      </c>
      <c r="D10" s="21">
        <v>74.099999999999994</v>
      </c>
      <c r="E10" s="21">
        <v>74.599999999999994</v>
      </c>
      <c r="F10" s="21">
        <v>76.400000000000006</v>
      </c>
      <c r="G10" s="21">
        <v>75.400000000000006</v>
      </c>
      <c r="H10" s="21">
        <v>75.099999999999994</v>
      </c>
      <c r="I10" s="21">
        <v>77.599999999999994</v>
      </c>
      <c r="J10" s="21">
        <v>76.5</v>
      </c>
      <c r="K10" s="21">
        <v>76.8</v>
      </c>
      <c r="L10" s="21">
        <v>77</v>
      </c>
      <c r="M10" s="21">
        <v>74.7</v>
      </c>
      <c r="N10" s="21">
        <v>75.8</v>
      </c>
    </row>
    <row r="11" spans="1:14" x14ac:dyDescent="0.25">
      <c r="A11" s="21">
        <v>1986</v>
      </c>
      <c r="B11" s="21">
        <v>74.7</v>
      </c>
      <c r="C11" s="21">
        <v>76</v>
      </c>
      <c r="D11" s="21">
        <v>74.5</v>
      </c>
      <c r="E11" s="21">
        <v>74.8</v>
      </c>
      <c r="F11" s="21">
        <v>76.5</v>
      </c>
      <c r="G11" s="21">
        <v>75.7</v>
      </c>
      <c r="H11" s="21">
        <v>75.3</v>
      </c>
      <c r="I11" s="21">
        <v>78.099999999999994</v>
      </c>
      <c r="J11" s="21">
        <v>76.400000000000006</v>
      </c>
      <c r="K11" s="21">
        <v>77</v>
      </c>
      <c r="L11" s="21">
        <v>77.2</v>
      </c>
      <c r="M11" s="21">
        <v>74.8</v>
      </c>
      <c r="N11" s="21">
        <v>76</v>
      </c>
    </row>
    <row r="12" spans="1:14" x14ac:dyDescent="0.25">
      <c r="A12" s="21">
        <v>1987</v>
      </c>
      <c r="B12" s="21">
        <v>74.900000000000006</v>
      </c>
      <c r="C12" s="21">
        <v>76.2</v>
      </c>
      <c r="D12" s="21">
        <v>75</v>
      </c>
      <c r="E12" s="21">
        <v>75.400000000000006</v>
      </c>
      <c r="F12" s="21">
        <v>76.8</v>
      </c>
      <c r="G12" s="21">
        <v>76.3</v>
      </c>
      <c r="H12" s="21">
        <v>75.8</v>
      </c>
      <c r="I12" s="21">
        <v>78.5</v>
      </c>
      <c r="J12" s="21">
        <v>76.900000000000006</v>
      </c>
      <c r="K12" s="21">
        <v>77.2</v>
      </c>
      <c r="L12" s="21">
        <v>77.5</v>
      </c>
      <c r="M12" s="21">
        <v>75.2</v>
      </c>
      <c r="N12" s="21">
        <v>76.400000000000006</v>
      </c>
    </row>
    <row r="13" spans="1:14" x14ac:dyDescent="0.25">
      <c r="A13" s="21">
        <v>1988</v>
      </c>
      <c r="B13" s="21">
        <v>74.900000000000006</v>
      </c>
      <c r="C13" s="21">
        <v>76.2</v>
      </c>
      <c r="D13" s="21">
        <v>75.5</v>
      </c>
      <c r="E13" s="21">
        <v>75.7</v>
      </c>
      <c r="F13" s="21">
        <v>76.900000000000006</v>
      </c>
      <c r="G13" s="21">
        <v>76.599999999999994</v>
      </c>
      <c r="H13" s="21">
        <v>76</v>
      </c>
      <c r="I13" s="21">
        <v>78.400000000000006</v>
      </c>
      <c r="J13" s="21">
        <v>77.099999999999994</v>
      </c>
      <c r="K13" s="21">
        <v>77.099999999999994</v>
      </c>
      <c r="L13" s="21">
        <v>77.5</v>
      </c>
      <c r="M13" s="21">
        <v>75.3</v>
      </c>
      <c r="N13" s="21">
        <v>76.599999999999994</v>
      </c>
    </row>
    <row r="14" spans="1:14" x14ac:dyDescent="0.25">
      <c r="A14" s="21">
        <v>1989</v>
      </c>
      <c r="B14" s="21">
        <v>75.099999999999994</v>
      </c>
      <c r="C14" s="21">
        <v>76.400000000000006</v>
      </c>
      <c r="D14" s="21">
        <v>75.599999999999994</v>
      </c>
      <c r="E14" s="21">
        <v>75.7</v>
      </c>
      <c r="F14" s="21">
        <v>77.2</v>
      </c>
      <c r="G14" s="21">
        <v>76.7</v>
      </c>
      <c r="H14" s="21">
        <v>76.099999999999994</v>
      </c>
      <c r="I14" s="21">
        <v>78.8</v>
      </c>
      <c r="J14" s="21">
        <v>76.900000000000006</v>
      </c>
      <c r="K14" s="21">
        <v>77.8</v>
      </c>
      <c r="L14" s="21">
        <v>77.7</v>
      </c>
      <c r="M14" s="21">
        <v>75.400000000000006</v>
      </c>
      <c r="N14" s="21">
        <v>76.8</v>
      </c>
    </row>
    <row r="15" spans="1:14" x14ac:dyDescent="0.25">
      <c r="A15" s="21">
        <v>1990</v>
      </c>
      <c r="B15" s="21">
        <v>75.400000000000006</v>
      </c>
      <c r="C15" s="21">
        <v>76.900000000000006</v>
      </c>
      <c r="D15" s="21">
        <v>75.8</v>
      </c>
      <c r="E15" s="21">
        <v>76.2</v>
      </c>
      <c r="F15" s="21">
        <v>77.5</v>
      </c>
      <c r="G15" s="21">
        <v>77</v>
      </c>
      <c r="H15" s="21">
        <v>77.400000000000006</v>
      </c>
      <c r="I15" s="21">
        <v>78.900000000000006</v>
      </c>
      <c r="J15" s="21">
        <v>77.099999999999994</v>
      </c>
      <c r="K15" s="21">
        <v>77.7</v>
      </c>
      <c r="L15" s="21">
        <v>77.5</v>
      </c>
      <c r="M15" s="21">
        <v>75.7</v>
      </c>
      <c r="N15" s="21">
        <v>77.099999999999994</v>
      </c>
    </row>
    <row r="16" spans="1:14" x14ac:dyDescent="0.25">
      <c r="A16" s="21">
        <v>1991</v>
      </c>
      <c r="B16" s="21">
        <v>75.5</v>
      </c>
      <c r="C16" s="21">
        <v>77.3</v>
      </c>
      <c r="D16" s="21">
        <v>75.900000000000006</v>
      </c>
      <c r="E16" s="21">
        <v>76.3</v>
      </c>
      <c r="F16" s="21">
        <v>77.7</v>
      </c>
      <c r="G16" s="21">
        <v>77.2</v>
      </c>
      <c r="H16" s="21">
        <v>75.7</v>
      </c>
      <c r="I16" s="21">
        <v>79.099999999999994</v>
      </c>
      <c r="J16" s="21">
        <v>77.2</v>
      </c>
      <c r="K16" s="21">
        <v>77.8</v>
      </c>
      <c r="L16" s="21">
        <v>77.8</v>
      </c>
      <c r="M16" s="21">
        <v>75.900000000000006</v>
      </c>
      <c r="N16" s="21">
        <v>77.099999999999994</v>
      </c>
    </row>
    <row r="17" spans="1:14" x14ac:dyDescent="0.25">
      <c r="A17" s="21">
        <v>1992</v>
      </c>
      <c r="B17" s="21">
        <v>75.8</v>
      </c>
      <c r="C17" s="21">
        <v>77.400000000000006</v>
      </c>
      <c r="D17" s="21">
        <v>76.099999999999994</v>
      </c>
      <c r="E17" s="21">
        <v>76.5</v>
      </c>
      <c r="F17" s="21">
        <v>77.900000000000006</v>
      </c>
      <c r="G17" s="21">
        <v>77.5</v>
      </c>
      <c r="H17" s="21">
        <v>76.2</v>
      </c>
      <c r="I17" s="21">
        <v>79.2</v>
      </c>
      <c r="J17" s="21">
        <v>77.400000000000006</v>
      </c>
      <c r="K17" s="21">
        <v>78.2</v>
      </c>
      <c r="L17" s="21">
        <v>78.099999999999994</v>
      </c>
      <c r="M17" s="21">
        <v>76.3</v>
      </c>
      <c r="N17" s="21">
        <v>77.3</v>
      </c>
    </row>
    <row r="18" spans="1:14" x14ac:dyDescent="0.25">
      <c r="A18" s="21">
        <v>1993</v>
      </c>
      <c r="B18" s="21">
        <v>75.5</v>
      </c>
      <c r="C18" s="21">
        <v>77.900000000000006</v>
      </c>
      <c r="D18" s="21">
        <v>76.3</v>
      </c>
      <c r="E18" s="21">
        <v>76.5</v>
      </c>
      <c r="F18" s="21">
        <v>77.8</v>
      </c>
      <c r="G18" s="21">
        <v>77.5</v>
      </c>
      <c r="H18" s="21">
        <v>76.2</v>
      </c>
      <c r="I18" s="21">
        <v>79.400000000000006</v>
      </c>
      <c r="J18" s="21">
        <v>77.099999999999994</v>
      </c>
      <c r="K18" s="21">
        <v>78.2</v>
      </c>
      <c r="L18" s="21">
        <v>78.400000000000006</v>
      </c>
      <c r="M18" s="21">
        <v>76.2</v>
      </c>
      <c r="N18" s="21">
        <v>77.400000000000006</v>
      </c>
    </row>
    <row r="19" spans="1:14" x14ac:dyDescent="0.25">
      <c r="A19" s="21">
        <v>1994</v>
      </c>
      <c r="B19" s="21">
        <v>75.7</v>
      </c>
      <c r="C19" s="21">
        <v>77.900000000000006</v>
      </c>
      <c r="D19" s="21">
        <v>76.7</v>
      </c>
      <c r="E19" s="21">
        <v>76.8</v>
      </c>
      <c r="F19" s="21">
        <v>78</v>
      </c>
      <c r="G19" s="21">
        <v>78</v>
      </c>
      <c r="H19" s="21">
        <v>76.599999999999994</v>
      </c>
      <c r="I19" s="21">
        <v>79.8</v>
      </c>
      <c r="J19" s="21">
        <v>77.599999999999994</v>
      </c>
      <c r="K19" s="21">
        <v>78.900000000000006</v>
      </c>
      <c r="L19" s="21">
        <v>78.7</v>
      </c>
      <c r="M19" s="21">
        <v>76.8</v>
      </c>
      <c r="N19" s="21">
        <v>77.8</v>
      </c>
    </row>
    <row r="20" spans="1:14" x14ac:dyDescent="0.25">
      <c r="A20" s="21">
        <v>1995</v>
      </c>
      <c r="B20" s="21">
        <v>75.8</v>
      </c>
      <c r="C20" s="21">
        <v>77.8</v>
      </c>
      <c r="D20" s="21">
        <v>76.900000000000006</v>
      </c>
      <c r="E20" s="21">
        <v>77</v>
      </c>
      <c r="F20" s="21">
        <v>78.099999999999994</v>
      </c>
      <c r="G20" s="21">
        <v>78.099999999999994</v>
      </c>
      <c r="H20" s="21">
        <v>76.7</v>
      </c>
      <c r="I20" s="21">
        <v>79.599999999999994</v>
      </c>
      <c r="J20" s="21">
        <v>77.599999999999994</v>
      </c>
      <c r="K20" s="21">
        <v>79</v>
      </c>
      <c r="L20" s="21">
        <v>78.7</v>
      </c>
      <c r="M20" s="21">
        <v>76.7</v>
      </c>
      <c r="N20" s="21">
        <v>77.8</v>
      </c>
    </row>
    <row r="21" spans="1:14" x14ac:dyDescent="0.25">
      <c r="A21" s="21">
        <v>1996</v>
      </c>
      <c r="B21" s="21">
        <v>76.099999999999994</v>
      </c>
      <c r="C21" s="21">
        <v>78.099999999999994</v>
      </c>
      <c r="D21" s="21">
        <v>77.099999999999994</v>
      </c>
      <c r="E21" s="21">
        <v>77.3</v>
      </c>
      <c r="F21" s="21">
        <v>78.3</v>
      </c>
      <c r="G21" s="21">
        <v>78.2</v>
      </c>
      <c r="H21" s="21">
        <v>77</v>
      </c>
      <c r="I21" s="21">
        <v>80.3</v>
      </c>
      <c r="J21" s="21">
        <v>77.599999999999994</v>
      </c>
      <c r="K21" s="21">
        <v>79.2</v>
      </c>
      <c r="L21" s="21">
        <v>79.2</v>
      </c>
      <c r="M21" s="21">
        <v>76.900000000000006</v>
      </c>
      <c r="N21" s="21">
        <v>78.099999999999994</v>
      </c>
    </row>
    <row r="22" spans="1:14" x14ac:dyDescent="0.25">
      <c r="A22" s="21">
        <v>1997</v>
      </c>
      <c r="B22" s="21">
        <v>76.5</v>
      </c>
      <c r="C22" s="21">
        <v>78.400000000000006</v>
      </c>
      <c r="D22" s="21">
        <v>77.5</v>
      </c>
      <c r="E22" s="21">
        <v>77.5</v>
      </c>
      <c r="F22" s="21">
        <v>78.5</v>
      </c>
      <c r="G22" s="21">
        <v>78.599999999999994</v>
      </c>
      <c r="H22" s="21">
        <v>77.400000000000006</v>
      </c>
      <c r="I22" s="21">
        <v>80.5</v>
      </c>
      <c r="J22" s="21">
        <v>78</v>
      </c>
      <c r="K22" s="21">
        <v>79.400000000000006</v>
      </c>
      <c r="L22" s="21">
        <v>79.400000000000006</v>
      </c>
      <c r="M22" s="21">
        <v>77.2</v>
      </c>
      <c r="N22" s="21">
        <v>78.400000000000006</v>
      </c>
    </row>
    <row r="23" spans="1:14" x14ac:dyDescent="0.25">
      <c r="A23" s="21">
        <v>1998</v>
      </c>
      <c r="B23" s="21">
        <v>76.7</v>
      </c>
      <c r="C23" s="21">
        <v>78.599999999999994</v>
      </c>
      <c r="D23" s="21">
        <v>77.900000000000006</v>
      </c>
      <c r="E23" s="21">
        <v>77.599999999999994</v>
      </c>
      <c r="F23" s="21">
        <v>78.7</v>
      </c>
      <c r="G23" s="21">
        <v>78.8</v>
      </c>
      <c r="H23" s="21">
        <v>77.8</v>
      </c>
      <c r="I23" s="21">
        <v>80.599999999999994</v>
      </c>
      <c r="J23" s="21">
        <v>78.099999999999994</v>
      </c>
      <c r="K23" s="21">
        <v>79.5</v>
      </c>
      <c r="L23" s="21">
        <v>79.599999999999994</v>
      </c>
      <c r="M23" s="21">
        <v>77.3</v>
      </c>
      <c r="N23" s="21">
        <v>78.599999999999994</v>
      </c>
    </row>
    <row r="24" spans="1:14" x14ac:dyDescent="0.25">
      <c r="A24" s="21">
        <v>1999</v>
      </c>
      <c r="B24" s="21">
        <v>76.7</v>
      </c>
      <c r="C24" s="21">
        <v>78.900000000000006</v>
      </c>
      <c r="D24" s="21">
        <v>78.099999999999994</v>
      </c>
      <c r="E24" s="21">
        <v>77.7</v>
      </c>
      <c r="F24" s="21">
        <v>78.900000000000006</v>
      </c>
      <c r="G24" s="21">
        <v>78.900000000000006</v>
      </c>
      <c r="H24" s="21">
        <v>78</v>
      </c>
      <c r="I24" s="21">
        <v>80.5</v>
      </c>
      <c r="J24" s="21">
        <v>78</v>
      </c>
      <c r="K24" s="21">
        <v>79.599999999999994</v>
      </c>
      <c r="L24" s="21">
        <v>79.900000000000006</v>
      </c>
      <c r="M24" s="21">
        <v>77.5</v>
      </c>
      <c r="N24" s="21">
        <v>78.7</v>
      </c>
    </row>
    <row r="25" spans="1:14" x14ac:dyDescent="0.25">
      <c r="A25" s="21">
        <v>2000</v>
      </c>
      <c r="B25" s="21">
        <v>76.8</v>
      </c>
      <c r="C25" s="21">
        <v>79.2</v>
      </c>
      <c r="D25" s="21">
        <v>78.3</v>
      </c>
      <c r="E25" s="21">
        <v>77.900000000000006</v>
      </c>
      <c r="F25" s="21">
        <v>79.3</v>
      </c>
      <c r="G25" s="21">
        <v>79.2</v>
      </c>
      <c r="H25" s="21">
        <v>78.3</v>
      </c>
      <c r="I25" s="21">
        <v>81.2</v>
      </c>
      <c r="J25" s="21">
        <v>78.2</v>
      </c>
      <c r="K25" s="21">
        <v>79.8</v>
      </c>
      <c r="L25" s="21">
        <v>80</v>
      </c>
      <c r="M25" s="21">
        <v>77.900000000000006</v>
      </c>
      <c r="N25" s="21">
        <v>79</v>
      </c>
    </row>
    <row r="26" spans="1:14" x14ac:dyDescent="0.25">
      <c r="A26" s="21">
        <v>2001</v>
      </c>
      <c r="B26" s="21">
        <v>77</v>
      </c>
      <c r="C26" s="21">
        <v>79.599999999999994</v>
      </c>
      <c r="D26" s="21">
        <v>78.8</v>
      </c>
      <c r="E26" s="21">
        <v>78.099999999999994</v>
      </c>
      <c r="F26" s="21">
        <v>79.5</v>
      </c>
      <c r="G26" s="21">
        <v>79.3</v>
      </c>
      <c r="H26" s="21">
        <v>78.599999999999994</v>
      </c>
      <c r="I26" s="21">
        <v>81.5</v>
      </c>
      <c r="J26" s="21">
        <v>78.400000000000006</v>
      </c>
      <c r="K26" s="21">
        <v>79.900000000000006</v>
      </c>
      <c r="L26" s="21">
        <v>80.5</v>
      </c>
      <c r="M26" s="21">
        <v>78.2</v>
      </c>
      <c r="N26" s="21">
        <v>79.3</v>
      </c>
    </row>
    <row r="27" spans="1:14" x14ac:dyDescent="0.25">
      <c r="A27" s="21">
        <v>2002</v>
      </c>
      <c r="B27" s="21">
        <v>77</v>
      </c>
      <c r="C27" s="21">
        <v>79.900000000000006</v>
      </c>
      <c r="D27" s="21">
        <v>78.900000000000006</v>
      </c>
      <c r="E27" s="21">
        <v>78.2</v>
      </c>
      <c r="F27" s="21">
        <v>79.599999999999994</v>
      </c>
      <c r="G27" s="21">
        <v>79.400000000000006</v>
      </c>
      <c r="H27" s="21">
        <v>78.599999999999994</v>
      </c>
      <c r="I27" s="21">
        <v>81.8</v>
      </c>
      <c r="J27" s="21">
        <v>78.5</v>
      </c>
      <c r="K27" s="21">
        <v>80</v>
      </c>
      <c r="L27" s="21">
        <v>80.599999999999994</v>
      </c>
      <c r="M27" s="21">
        <v>78.3</v>
      </c>
      <c r="N27" s="21">
        <v>79.400000000000006</v>
      </c>
    </row>
    <row r="28" spans="1:14" x14ac:dyDescent="0.25">
      <c r="A28" s="21">
        <v>2003</v>
      </c>
      <c r="B28" s="21">
        <v>77.2</v>
      </c>
      <c r="C28" s="21">
        <v>80.2</v>
      </c>
      <c r="D28" s="21">
        <v>78.8</v>
      </c>
      <c r="E28" s="21">
        <v>78.3</v>
      </c>
      <c r="F28" s="21">
        <v>79.8</v>
      </c>
      <c r="G28" s="21">
        <v>79.3</v>
      </c>
      <c r="H28" s="21">
        <v>78.599999999999994</v>
      </c>
      <c r="I28" s="21">
        <v>81.8</v>
      </c>
      <c r="J28" s="21">
        <v>78.7</v>
      </c>
      <c r="K28" s="21">
        <v>80.3</v>
      </c>
      <c r="L28" s="21">
        <v>80.7</v>
      </c>
      <c r="M28" s="21">
        <v>78.400000000000006</v>
      </c>
      <c r="N28" s="21">
        <v>79.5</v>
      </c>
    </row>
    <row r="29" spans="1:14" x14ac:dyDescent="0.25">
      <c r="A29" s="21">
        <v>2004</v>
      </c>
      <c r="B29" s="21">
        <v>77.599999999999994</v>
      </c>
      <c r="C29" s="21">
        <v>80.5</v>
      </c>
      <c r="D29" s="21">
        <v>79.3</v>
      </c>
      <c r="E29" s="21">
        <v>79</v>
      </c>
      <c r="F29" s="21">
        <v>80.099999999999994</v>
      </c>
      <c r="G29" s="21">
        <v>80.400000000000006</v>
      </c>
      <c r="H29" s="21">
        <v>79.3</v>
      </c>
      <c r="I29" s="21">
        <v>82.1</v>
      </c>
      <c r="J29" s="21">
        <v>79.3</v>
      </c>
      <c r="K29" s="21">
        <v>80.7</v>
      </c>
      <c r="L29" s="21">
        <v>81.3</v>
      </c>
      <c r="M29" s="21">
        <v>79</v>
      </c>
      <c r="N29" s="21">
        <v>80.099999999999994</v>
      </c>
    </row>
    <row r="30" spans="1:14" x14ac:dyDescent="0.25">
      <c r="A30" s="21">
        <v>2005</v>
      </c>
      <c r="B30" s="21">
        <v>77.599999999999994</v>
      </c>
      <c r="C30" s="21">
        <v>80.8</v>
      </c>
      <c r="D30" s="21">
        <v>79.5</v>
      </c>
      <c r="E30" s="21">
        <v>79.099999999999994</v>
      </c>
      <c r="F30" s="21">
        <v>80.2</v>
      </c>
      <c r="G30" s="21">
        <v>80.400000000000006</v>
      </c>
      <c r="H30" s="21">
        <v>79.400000000000006</v>
      </c>
      <c r="I30" s="21">
        <v>82</v>
      </c>
      <c r="J30" s="21">
        <v>79.599999999999994</v>
      </c>
      <c r="K30" s="21">
        <v>80.7</v>
      </c>
      <c r="L30" s="21">
        <v>81.5</v>
      </c>
      <c r="M30" s="21">
        <v>79.2</v>
      </c>
      <c r="N30" s="21">
        <v>80.2</v>
      </c>
    </row>
    <row r="31" spans="1:14" x14ac:dyDescent="0.25">
      <c r="A31" s="21">
        <v>2006</v>
      </c>
      <c r="B31" s="21">
        <v>77.8</v>
      </c>
      <c r="C31" s="21">
        <v>81</v>
      </c>
      <c r="D31" s="21">
        <v>80.099999999999994</v>
      </c>
      <c r="E31" s="21">
        <v>79.5</v>
      </c>
      <c r="F31" s="21">
        <v>80.7</v>
      </c>
      <c r="G31" s="21">
        <v>81</v>
      </c>
      <c r="H31" s="21">
        <v>79.900000000000006</v>
      </c>
      <c r="I31" s="21">
        <v>82.4</v>
      </c>
      <c r="J31" s="21">
        <v>80</v>
      </c>
      <c r="K31" s="21">
        <v>81</v>
      </c>
      <c r="L31" s="21">
        <v>81.8</v>
      </c>
      <c r="M31" s="21">
        <v>79.5</v>
      </c>
      <c r="N31" s="21">
        <v>80.599999999999994</v>
      </c>
    </row>
    <row r="32" spans="1:14" x14ac:dyDescent="0.25">
      <c r="A32" s="21">
        <v>2007</v>
      </c>
      <c r="B32" s="21">
        <v>78.099999999999994</v>
      </c>
      <c r="C32" s="21">
        <v>81.3</v>
      </c>
      <c r="D32" s="21">
        <v>80.3</v>
      </c>
      <c r="E32" s="21">
        <v>79.900000000000006</v>
      </c>
      <c r="F32" s="21">
        <v>80.7</v>
      </c>
      <c r="G32" s="21">
        <v>81.3</v>
      </c>
      <c r="H32" s="21">
        <v>80.099999999999994</v>
      </c>
      <c r="I32" s="21">
        <v>82.6</v>
      </c>
      <c r="J32" s="21">
        <v>80.400000000000006</v>
      </c>
      <c r="K32" s="21">
        <v>81.099999999999994</v>
      </c>
      <c r="L32" s="21">
        <v>82</v>
      </c>
      <c r="M32" s="21">
        <v>79.7</v>
      </c>
      <c r="N32" s="21">
        <v>80.900000000000006</v>
      </c>
    </row>
    <row r="33" spans="1:14" x14ac:dyDescent="0.25">
      <c r="A33" s="21">
        <v>2008</v>
      </c>
      <c r="B33" s="21">
        <v>78.2</v>
      </c>
      <c r="C33" s="21">
        <v>81.400000000000006</v>
      </c>
      <c r="D33" s="21">
        <v>80.599999999999994</v>
      </c>
      <c r="E33" s="21">
        <v>79.8</v>
      </c>
      <c r="F33" s="21">
        <v>80.8</v>
      </c>
      <c r="G33" s="21">
        <v>81.400000000000006</v>
      </c>
      <c r="H33" s="21">
        <v>80.2</v>
      </c>
      <c r="I33" s="21">
        <v>82.7</v>
      </c>
      <c r="J33" s="21">
        <v>80.5</v>
      </c>
      <c r="K33" s="21">
        <v>81.3</v>
      </c>
      <c r="L33" s="21">
        <v>82.3</v>
      </c>
      <c r="M33" s="21">
        <v>79.8</v>
      </c>
      <c r="N33" s="21">
        <v>81</v>
      </c>
    </row>
    <row r="34" spans="1:14" x14ac:dyDescent="0.25">
      <c r="A34" s="21">
        <v>2009</v>
      </c>
      <c r="B34" s="21">
        <v>78.5</v>
      </c>
      <c r="C34" s="21">
        <v>81.5</v>
      </c>
      <c r="D34" s="21">
        <v>80.5</v>
      </c>
      <c r="E34" s="21">
        <v>80.2</v>
      </c>
      <c r="F34" s="21">
        <v>81.2</v>
      </c>
      <c r="G34" s="21">
        <v>81.599999999999994</v>
      </c>
      <c r="H34" s="21">
        <v>80.3</v>
      </c>
      <c r="I34" s="21">
        <v>83</v>
      </c>
      <c r="J34" s="21">
        <v>80.900000000000006</v>
      </c>
      <c r="K34" s="21">
        <v>81.5</v>
      </c>
      <c r="L34" s="21">
        <v>82.3</v>
      </c>
      <c r="M34" s="21">
        <v>80.400000000000006</v>
      </c>
      <c r="N34" s="21">
        <v>81.2</v>
      </c>
    </row>
    <row r="35" spans="1:14" x14ac:dyDescent="0.25">
      <c r="A35" s="21">
        <v>2010</v>
      </c>
      <c r="B35" s="21">
        <v>78.7</v>
      </c>
      <c r="C35" s="21">
        <v>81.7</v>
      </c>
      <c r="D35" s="21">
        <v>80.7</v>
      </c>
      <c r="E35" s="21">
        <v>80.3</v>
      </c>
      <c r="F35" s="21">
        <v>81.400000000000006</v>
      </c>
      <c r="G35" s="21">
        <v>81.900000000000006</v>
      </c>
      <c r="H35" s="21">
        <v>80.5</v>
      </c>
      <c r="I35" s="21">
        <v>82.9</v>
      </c>
      <c r="J35" s="21">
        <v>81</v>
      </c>
      <c r="K35" s="21">
        <v>81.599999999999994</v>
      </c>
      <c r="L35" s="21">
        <v>82.7</v>
      </c>
      <c r="M35" s="21">
        <v>80.599999999999994</v>
      </c>
      <c r="N35" s="21">
        <v>81.400000000000006</v>
      </c>
    </row>
    <row r="36" spans="1:14" x14ac:dyDescent="0.25">
      <c r="A36" s="21">
        <v>2011</v>
      </c>
      <c r="B36" s="21">
        <v>78.7</v>
      </c>
      <c r="C36" s="21">
        <v>81.900000000000006</v>
      </c>
      <c r="D36" s="21">
        <v>81.099999999999994</v>
      </c>
      <c r="E36" s="21">
        <v>80.7</v>
      </c>
      <c r="F36" s="21">
        <v>81.599999999999994</v>
      </c>
      <c r="G36" s="21">
        <v>82.3</v>
      </c>
      <c r="H36" s="21">
        <v>80.599999999999994</v>
      </c>
      <c r="I36" s="21">
        <v>82.7</v>
      </c>
      <c r="J36" s="21">
        <v>81.3</v>
      </c>
      <c r="K36" s="21">
        <v>81.900000000000006</v>
      </c>
      <c r="L36" s="21">
        <v>82.8</v>
      </c>
      <c r="M36" s="21">
        <v>81</v>
      </c>
      <c r="N36" s="21">
        <v>81.599999999999994</v>
      </c>
    </row>
    <row r="37" spans="1:14" x14ac:dyDescent="0.25">
      <c r="A37" s="21">
        <v>2012</v>
      </c>
      <c r="B37" s="21">
        <v>78.8</v>
      </c>
      <c r="C37" s="21">
        <v>82</v>
      </c>
      <c r="D37" s="21">
        <v>81.099999999999994</v>
      </c>
      <c r="E37" s="21">
        <v>80.5</v>
      </c>
      <c r="F37" s="21">
        <v>81.8</v>
      </c>
      <c r="G37" s="21">
        <v>82.1</v>
      </c>
      <c r="H37" s="21">
        <v>80.7</v>
      </c>
      <c r="I37" s="21">
        <v>83.2</v>
      </c>
      <c r="J37" s="21">
        <v>81.2</v>
      </c>
      <c r="K37" s="21">
        <v>81.8</v>
      </c>
      <c r="L37" s="21">
        <v>82.8</v>
      </c>
      <c r="M37" s="21">
        <v>81</v>
      </c>
      <c r="N37" s="21">
        <v>81.7</v>
      </c>
    </row>
    <row r="38" spans="1:14" x14ac:dyDescent="0.25">
      <c r="A38" s="21">
        <v>2013</v>
      </c>
      <c r="B38" s="21">
        <v>78.8</v>
      </c>
      <c r="C38" s="21">
        <v>82.1</v>
      </c>
      <c r="D38" s="21">
        <v>81.3</v>
      </c>
      <c r="E38" s="21">
        <v>80.7</v>
      </c>
      <c r="F38" s="21">
        <v>81.8</v>
      </c>
      <c r="G38" s="21">
        <v>82.4</v>
      </c>
      <c r="H38" s="21">
        <v>80.599999999999994</v>
      </c>
      <c r="I38" s="21">
        <v>83.4</v>
      </c>
      <c r="J38" s="21">
        <v>81.400000000000006</v>
      </c>
      <c r="K38" s="21">
        <v>82</v>
      </c>
      <c r="L38" s="21">
        <v>82.9</v>
      </c>
      <c r="M38" s="21">
        <v>81.099999999999994</v>
      </c>
      <c r="N38" s="21">
        <v>81.8</v>
      </c>
    </row>
    <row r="39" spans="1:14" x14ac:dyDescent="0.25">
      <c r="A39" s="21">
        <v>2014</v>
      </c>
      <c r="B39" s="21">
        <v>78.900000000000006</v>
      </c>
      <c r="C39" s="21">
        <v>82.3</v>
      </c>
      <c r="D39" s="21">
        <v>81.599999999999994</v>
      </c>
      <c r="E39" s="21">
        <v>81.400000000000006</v>
      </c>
      <c r="F39" s="21">
        <v>81.900000000000006</v>
      </c>
      <c r="G39" s="21">
        <v>82.9</v>
      </c>
      <c r="H39" s="21">
        <v>81.2</v>
      </c>
      <c r="I39" s="21">
        <v>83.7</v>
      </c>
      <c r="J39" s="21">
        <v>81.8</v>
      </c>
      <c r="K39" s="21">
        <v>82.3</v>
      </c>
      <c r="L39" s="21">
        <v>83.3</v>
      </c>
      <c r="M39" s="21">
        <v>81.400000000000006</v>
      </c>
      <c r="N39" s="21">
        <v>82.2</v>
      </c>
    </row>
    <row r="40" spans="1:14" x14ac:dyDescent="0.25">
      <c r="A40" s="21">
        <v>2015</v>
      </c>
      <c r="B40" s="21">
        <v>78.7</v>
      </c>
      <c r="C40" s="21">
        <v>82.4</v>
      </c>
      <c r="D40" s="21">
        <v>81.3</v>
      </c>
      <c r="E40" s="21">
        <v>81.099999999999994</v>
      </c>
      <c r="F40" s="21">
        <v>81.900000000000006</v>
      </c>
      <c r="G40" s="21">
        <v>82.4</v>
      </c>
      <c r="H40" s="21">
        <v>80.7</v>
      </c>
      <c r="I40" s="21">
        <v>83.9</v>
      </c>
      <c r="J40" s="21">
        <v>81.599999999999994</v>
      </c>
      <c r="K40" s="21">
        <v>82.2</v>
      </c>
      <c r="L40" s="21">
        <v>83</v>
      </c>
      <c r="M40" s="21">
        <v>81</v>
      </c>
      <c r="N40" s="21">
        <v>82</v>
      </c>
    </row>
    <row r="41" spans="1:14" x14ac:dyDescent="0.25">
      <c r="A41" s="21">
        <v>2016</v>
      </c>
      <c r="B41" s="21">
        <v>78.7</v>
      </c>
      <c r="C41" s="21">
        <v>82.4</v>
      </c>
      <c r="D41" s="21">
        <v>81.8</v>
      </c>
      <c r="E41" s="21">
        <v>81.5</v>
      </c>
      <c r="F41" s="21">
        <v>82</v>
      </c>
      <c r="G41" s="21">
        <v>82.7</v>
      </c>
      <c r="H41" s="21">
        <v>81</v>
      </c>
      <c r="I41" s="21">
        <v>84.1</v>
      </c>
      <c r="J41" s="21">
        <v>81.7</v>
      </c>
      <c r="K41" s="21">
        <v>82.4</v>
      </c>
      <c r="L41" s="21">
        <v>83.7</v>
      </c>
      <c r="M41" s="21">
        <v>81.2</v>
      </c>
      <c r="N41" s="21">
        <v>82.2</v>
      </c>
    </row>
    <row r="42" spans="1:14" x14ac:dyDescent="0.25">
      <c r="A42" s="21">
        <v>2017</v>
      </c>
      <c r="B42" s="21">
        <v>78.599999999999994</v>
      </c>
      <c r="C42" s="21">
        <v>82.5</v>
      </c>
      <c r="D42" s="21">
        <v>81.7</v>
      </c>
      <c r="E42" s="21">
        <v>81.599999999999994</v>
      </c>
      <c r="F42" s="21">
        <v>81.900000000000006</v>
      </c>
      <c r="G42" s="21">
        <v>82.7</v>
      </c>
      <c r="H42" s="21">
        <v>81.099999999999994</v>
      </c>
      <c r="I42" s="21">
        <v>84.2</v>
      </c>
      <c r="J42" s="21">
        <v>81.8</v>
      </c>
      <c r="K42" s="21">
        <v>82.5</v>
      </c>
      <c r="L42" s="21">
        <v>83.7</v>
      </c>
      <c r="M42" s="21">
        <v>81.3</v>
      </c>
      <c r="N42" s="21">
        <v>82.3</v>
      </c>
    </row>
    <row r="43" spans="1:14" x14ac:dyDescent="0.25">
      <c r="A43" s="21">
        <v>2018</v>
      </c>
      <c r="B43" s="21">
        <v>78.7</v>
      </c>
      <c r="C43" s="21">
        <v>82.7</v>
      </c>
      <c r="D43" s="21">
        <v>81.8</v>
      </c>
      <c r="E43" s="21">
        <v>81.7</v>
      </c>
      <c r="F43" s="21">
        <v>81.900000000000006</v>
      </c>
      <c r="G43" s="21">
        <v>82.8</v>
      </c>
      <c r="H43" s="21">
        <v>81</v>
      </c>
      <c r="I43" s="21">
        <v>84.3</v>
      </c>
      <c r="J43" s="21">
        <v>81.900000000000006</v>
      </c>
      <c r="K43" s="21">
        <v>82.6</v>
      </c>
      <c r="L43" s="21">
        <v>83.8</v>
      </c>
      <c r="M43" s="21">
        <v>81.3</v>
      </c>
      <c r="N43" s="21">
        <v>82.3</v>
      </c>
    </row>
    <row r="44" spans="1:14" x14ac:dyDescent="0.25">
      <c r="A44" s="21">
        <v>2019</v>
      </c>
      <c r="B44" s="21">
        <v>78.8</v>
      </c>
      <c r="C44" s="21">
        <v>82.9</v>
      </c>
      <c r="D44" s="21">
        <v>82</v>
      </c>
      <c r="E44" s="21">
        <v>82.1</v>
      </c>
      <c r="F44" s="21">
        <v>82.3</v>
      </c>
      <c r="G44" s="21">
        <v>83</v>
      </c>
      <c r="H44" s="21">
        <v>81.3</v>
      </c>
      <c r="I44" s="21">
        <v>84.4</v>
      </c>
      <c r="J44" s="21">
        <v>82.2</v>
      </c>
      <c r="K44" s="21">
        <v>83.2</v>
      </c>
      <c r="L44" s="21">
        <v>84</v>
      </c>
      <c r="M44" s="21">
        <v>81.400000000000006</v>
      </c>
      <c r="N44" s="21">
        <v>82.6</v>
      </c>
    </row>
    <row r="45" spans="1:14" x14ac:dyDescent="0.25">
      <c r="A45" s="21">
        <v>2020</v>
      </c>
      <c r="B45" s="21">
        <v>77</v>
      </c>
      <c r="C45" s="21">
        <v>83.2</v>
      </c>
      <c r="D45" s="21">
        <v>81.3</v>
      </c>
      <c r="E45" s="21">
        <v>80.8</v>
      </c>
      <c r="F45" s="21">
        <v>81.7</v>
      </c>
      <c r="G45" s="21">
        <v>82.3</v>
      </c>
      <c r="H45" s="21">
        <v>81.099999999999994</v>
      </c>
      <c r="I45" s="21">
        <v>84.7</v>
      </c>
      <c r="J45" s="21">
        <v>81.400000000000006</v>
      </c>
      <c r="K45" s="21">
        <v>82.4</v>
      </c>
      <c r="L45" s="21">
        <v>83.1</v>
      </c>
      <c r="M45" s="21">
        <v>80.400000000000006</v>
      </c>
      <c r="N45" s="21">
        <v>82</v>
      </c>
    </row>
    <row r="46" spans="1:14" x14ac:dyDescent="0.25">
      <c r="A46" s="21">
        <v>2021</v>
      </c>
      <c r="B46" s="21">
        <v>76.099999999999994</v>
      </c>
      <c r="C46" s="21">
        <v>83.4</v>
      </c>
      <c r="D46" s="21">
        <v>81.3</v>
      </c>
      <c r="E46" s="21">
        <v>81.900000000000006</v>
      </c>
      <c r="F46" s="21"/>
      <c r="G46" s="21">
        <v>82.5</v>
      </c>
      <c r="H46" s="21">
        <v>80.900000000000006</v>
      </c>
      <c r="I46" s="21">
        <v>84.5</v>
      </c>
      <c r="J46" s="21">
        <v>81.5</v>
      </c>
      <c r="K46" s="21">
        <v>83.2</v>
      </c>
      <c r="L46" s="21">
        <v>84</v>
      </c>
      <c r="M46" s="21">
        <v>80.8</v>
      </c>
      <c r="N46" s="21">
        <v>82.4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E5CC8-AD33-4E2D-B18D-68B5DBDE64B5}">
  <sheetPr>
    <tabColor theme="4"/>
  </sheetPr>
  <dimension ref="A1:A2"/>
  <sheetViews>
    <sheetView topLeftCell="A2" zoomScaleNormal="100" workbookViewId="0">
      <selection activeCell="T23" sqref="T23"/>
    </sheetView>
  </sheetViews>
  <sheetFormatPr defaultColWidth="8.85546875" defaultRowHeight="15" x14ac:dyDescent="0.25"/>
  <cols>
    <col min="1" max="16384" width="8.85546875" style="16"/>
  </cols>
  <sheetData>
    <row r="1" spans="1:1" ht="15.75" x14ac:dyDescent="0.25">
      <c r="A1" s="15" t="s">
        <v>48</v>
      </c>
    </row>
    <row r="2" spans="1:1" x14ac:dyDescent="0.25">
      <c r="A2" s="16" t="s">
        <v>49</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39833-E207-449F-87E9-3FDDFDE35176}">
  <sheetPr>
    <tabColor theme="4" tint="-0.499984740745262"/>
  </sheetPr>
  <dimension ref="A1:I6"/>
  <sheetViews>
    <sheetView workbookViewId="0">
      <selection activeCell="E8" sqref="E8"/>
    </sheetView>
  </sheetViews>
  <sheetFormatPr defaultColWidth="8.85546875" defaultRowHeight="15" x14ac:dyDescent="0.25"/>
  <cols>
    <col min="1" max="1" width="46.42578125" style="16" customWidth="1"/>
    <col min="2" max="3" width="8.85546875" style="16"/>
    <col min="4" max="4" width="12.7109375" style="16" customWidth="1"/>
    <col min="5" max="5" width="17.140625" style="16" customWidth="1"/>
    <col min="6" max="6" width="15.85546875" style="16" customWidth="1"/>
    <col min="7" max="7" width="15.28515625" style="16" customWidth="1"/>
    <col min="8" max="8" width="15.5703125" style="16" customWidth="1"/>
    <col min="9" max="9" width="14.7109375" style="16" customWidth="1"/>
    <col min="10" max="16384" width="8.85546875" style="16"/>
  </cols>
  <sheetData>
    <row r="1" spans="1:9" ht="15.75" x14ac:dyDescent="0.25">
      <c r="A1" s="15" t="s">
        <v>64</v>
      </c>
    </row>
    <row r="3" spans="1:9" ht="45" x14ac:dyDescent="0.25">
      <c r="A3" s="22" t="s">
        <v>65</v>
      </c>
      <c r="B3" s="22" t="s">
        <v>33</v>
      </c>
      <c r="C3" s="22" t="s">
        <v>66</v>
      </c>
      <c r="D3" s="22" t="s">
        <v>67</v>
      </c>
      <c r="E3" s="22" t="s">
        <v>68</v>
      </c>
      <c r="F3" s="22" t="s">
        <v>69</v>
      </c>
      <c r="G3" s="22" t="s">
        <v>70</v>
      </c>
      <c r="H3" s="22" t="s">
        <v>71</v>
      </c>
      <c r="I3" s="22" t="s">
        <v>72</v>
      </c>
    </row>
    <row r="4" spans="1:9" x14ac:dyDescent="0.25">
      <c r="A4" s="21" t="s">
        <v>73</v>
      </c>
      <c r="B4" s="21">
        <v>2021</v>
      </c>
      <c r="C4" s="14">
        <v>6.0999999999999999E-2</v>
      </c>
      <c r="D4" s="47">
        <v>5.7999999999999996E-2</v>
      </c>
      <c r="E4" s="47">
        <v>7.2000000000000008E-2</v>
      </c>
      <c r="F4" s="47">
        <v>7.8E-2</v>
      </c>
      <c r="G4" s="47">
        <v>2.6000000000000002E-2</v>
      </c>
      <c r="H4" s="47">
        <v>0.14099999999999999</v>
      </c>
      <c r="I4" s="47">
        <v>0.08</v>
      </c>
    </row>
    <row r="5" spans="1:9" x14ac:dyDescent="0.25">
      <c r="A5" s="21" t="s">
        <v>74</v>
      </c>
      <c r="B5" s="21">
        <v>2021</v>
      </c>
      <c r="C5" s="14">
        <v>7.0999999999999994E-2</v>
      </c>
      <c r="D5" s="47">
        <v>7.1999999999999995E-2</v>
      </c>
      <c r="E5" s="47">
        <v>7.0000000000000007E-2</v>
      </c>
      <c r="F5" s="47">
        <v>0.10299999999999999</v>
      </c>
      <c r="G5" s="47">
        <v>3.1E-2</v>
      </c>
      <c r="H5" s="47">
        <v>0.13900000000000001</v>
      </c>
      <c r="I5" s="47">
        <v>8.6999999999999994E-2</v>
      </c>
    </row>
    <row r="6" spans="1:9" x14ac:dyDescent="0.25">
      <c r="A6" s="21" t="s">
        <v>75</v>
      </c>
      <c r="B6" s="21">
        <v>2021</v>
      </c>
      <c r="C6" s="14">
        <v>6.8000000000000005E-2</v>
      </c>
      <c r="D6" s="47">
        <v>6.3E-2</v>
      </c>
      <c r="E6" s="47">
        <v>9.2999999999999999E-2</v>
      </c>
      <c r="F6" s="47" t="s">
        <v>76</v>
      </c>
      <c r="G6" s="47">
        <v>5.0999999999999997E-2</v>
      </c>
      <c r="H6" s="47">
        <v>0.215</v>
      </c>
      <c r="I6" s="47">
        <v>8.5000000000000006E-2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E5E2F-48EC-46C1-ADB6-308B0817D1F3}">
  <sheetPr>
    <tabColor theme="4"/>
  </sheetPr>
  <dimension ref="A1"/>
  <sheetViews>
    <sheetView workbookViewId="0">
      <selection activeCell="G29" sqref="G29"/>
    </sheetView>
  </sheetViews>
  <sheetFormatPr defaultColWidth="8.85546875" defaultRowHeight="15" x14ac:dyDescent="0.25"/>
  <cols>
    <col min="1" max="1" width="42.140625" style="16" customWidth="1"/>
    <col min="2" max="2" width="8.85546875" style="16"/>
    <col min="3" max="3" width="12.7109375" style="16" customWidth="1"/>
    <col min="4" max="4" width="13.5703125" style="16" customWidth="1"/>
    <col min="5" max="5" width="15.85546875" style="16" customWidth="1"/>
    <col min="6" max="6" width="15.28515625" style="16" customWidth="1"/>
    <col min="7" max="7" width="13.28515625" style="16" customWidth="1"/>
    <col min="8" max="8" width="16.140625" style="16" customWidth="1"/>
    <col min="9" max="16384" width="8.85546875" style="16"/>
  </cols>
  <sheetData>
    <row r="1" spans="1:1" ht="15.75" x14ac:dyDescent="0.25">
      <c r="A1" s="15" t="s">
        <v>64</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fe8c01c-8e2e-4ca3-adb9-0310725dded3">
      <Terms xmlns="http://schemas.microsoft.com/office/infopath/2007/PartnerControls"/>
    </lcf76f155ced4ddcb4097134ff3c332f>
    <TaxCatchAll xmlns="91675e45-69af-4ec1-806c-16a0e3ce051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D330C3064AAAD44BFC99F2BE7F69716" ma:contentTypeVersion="17" ma:contentTypeDescription="Create a new document." ma:contentTypeScope="" ma:versionID="8638f20bc9a67b149b468f64d57e872e">
  <xsd:schema xmlns:xsd="http://www.w3.org/2001/XMLSchema" xmlns:xs="http://www.w3.org/2001/XMLSchema" xmlns:p="http://schemas.microsoft.com/office/2006/metadata/properties" xmlns:ns2="3fe8c01c-8e2e-4ca3-adb9-0310725dded3" xmlns:ns3="91675e45-69af-4ec1-806c-16a0e3ce0510" targetNamespace="http://schemas.microsoft.com/office/2006/metadata/properties" ma:root="true" ma:fieldsID="348044a065e3fff5328e5bdcb7ec870b" ns2:_="" ns3:_="">
    <xsd:import namespace="3fe8c01c-8e2e-4ca3-adb9-0310725dded3"/>
    <xsd:import namespace="91675e45-69af-4ec1-806c-16a0e3ce051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e8c01c-8e2e-4ca3-adb9-0310725dd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96e855a-3fe1-4ce5-99ee-430cc33a3e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675e45-69af-4ec1-806c-16a0e3ce051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857f1bb-3180-4eba-adc2-6d4046042544}" ma:internalName="TaxCatchAll" ma:showField="CatchAllData" ma:web="91675e45-69af-4ec1-806c-16a0e3ce05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B1CE5E-6EC0-438F-9CBC-DD3CCA08055A}">
  <ds:schemaRefs>
    <ds:schemaRef ds:uri="ce2a1d81-18f4-44ec-8614-b3d7c15efd46"/>
    <ds:schemaRef ds:uri="2cd193fa-a78e-4ffc-9910-03b67e4b00ec"/>
    <ds:schemaRef ds:uri="http://schemas.microsoft.com/office/infopath/2007/PartnerControls"/>
    <ds:schemaRef ds:uri="http://purl.org/dc/dcmitype/"/>
    <ds:schemaRef ds:uri="http://schemas.microsoft.com/office/2006/metadata/properties"/>
    <ds:schemaRef ds:uri="http://purl.org/dc/terms/"/>
    <ds:schemaRef ds:uri="http://www.w3.org/XML/1998/namespace"/>
    <ds:schemaRef ds:uri="http://schemas.microsoft.com/office/2006/documentManagement/type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51CBA41A-F1B7-4A3E-A45F-5B756EAAEAD5}"/>
</file>

<file path=customXml/itemProps3.xml><?xml version="1.0" encoding="utf-8"?>
<ds:datastoreItem xmlns:ds="http://schemas.openxmlformats.org/officeDocument/2006/customXml" ds:itemID="{AC9618A1-4A4C-4BEC-A2B4-72EA322C75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Title</vt:lpstr>
      <vt:lpstr>Index</vt:lpstr>
      <vt:lpstr>Slide 11 and 12 - Data</vt:lpstr>
      <vt:lpstr>Slide 11 - Visual</vt:lpstr>
      <vt:lpstr>Slide 12 - Visual</vt:lpstr>
      <vt:lpstr>Slide 13 - Data</vt:lpstr>
      <vt:lpstr>Slide 13 - Visual</vt:lpstr>
      <vt:lpstr>Slide 14 - Data</vt:lpstr>
      <vt:lpstr>Slide 14 - Visual</vt:lpstr>
      <vt:lpstr>Slide 16 - Data</vt:lpstr>
      <vt:lpstr>Slide 16 - Visual</vt:lpstr>
      <vt:lpstr>Slide 17 and 18 - Raw Data</vt:lpstr>
      <vt:lpstr>Slide 17 - Data</vt:lpstr>
      <vt:lpstr>Slide 17 - Visual</vt:lpstr>
      <vt:lpstr>Slide 18 - Data</vt:lpstr>
      <vt:lpstr>Slide 18 - Visual</vt:lpstr>
      <vt:lpstr>Slide 19, 20, and 21 - Raw Data</vt:lpstr>
      <vt:lpstr>Slide 19 - Data</vt:lpstr>
      <vt:lpstr>Slide 19 - Data (Wage)</vt:lpstr>
      <vt:lpstr>Sheet6</vt:lpstr>
      <vt:lpstr>Slide 19 - Visual</vt:lpstr>
      <vt:lpstr>Slide 20 - Data</vt:lpstr>
      <vt:lpstr>Slide 20 - Visual</vt:lpstr>
      <vt:lpstr>Slide 21 - Data</vt:lpstr>
      <vt:lpstr>Slide 21 - Visual</vt:lpstr>
      <vt:lpstr>Slide 22 - Data</vt:lpstr>
      <vt:lpstr>Slide 22 - Visual</vt:lpstr>
      <vt:lpstr>Slide 23 and 24 - Data</vt:lpstr>
      <vt:lpstr>Slide 23 - Visual </vt:lpstr>
      <vt:lpstr>Slide 24 - Visual</vt:lpstr>
    </vt:vector>
  </TitlesOfParts>
  <Manager/>
  <Company>Manatt Phelps Phillips LLP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Manatt Health</dc:creator>
  <cp:keywords/>
  <dc:description/>
  <cp:lastModifiedBy>Christine Haran</cp:lastModifiedBy>
  <cp:revision/>
  <dcterms:created xsi:type="dcterms:W3CDTF">2023-06-21T17:50:48Z</dcterms:created>
  <dcterms:modified xsi:type="dcterms:W3CDTF">2023-10-31T19:48:45Z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0x010100FD330C3064AAAD44BFC99F2BE7F69716</vt:lpwstr>
  </property>
</Properties>
</file>